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ivan/GitHub/BananaAccounting/General/OfficeAddIns/ExcelAddIns/BananaFunctions/"/>
    </mc:Choice>
  </mc:AlternateContent>
  <xr:revisionPtr revIDLastSave="0" documentId="13_ncr:1_{CBB2A397-E848-AC40-9425-7932A03972BC}" xr6:coauthVersionLast="47" xr6:coauthVersionMax="47" xr10:uidLastSave="{00000000-0000-0000-0000-000000000000}"/>
  <bookViews>
    <workbookView xWindow="44660" yWindow="-8660" windowWidth="36440" windowHeight="26400" xr2:uid="{7CD0CF11-E1DD-4960-AAB1-E4907A69624B}"/>
  </bookViews>
  <sheets>
    <sheet name="Start" sheetId="2" r:id="rId1"/>
    <sheet name="Samples File0" sheetId="1" r:id="rId2"/>
    <sheet name="Current &amp; Last Year" sheetId="4" r:id="rId3"/>
    <sheet name="Cost Division" sheetId="5" r:id="rId4"/>
    <sheet name="Segments" sheetId="6" r:id="rId5"/>
  </sheets>
  <definedNames>
    <definedName name="File0">Start!$C$8</definedName>
    <definedName name="File1">Start!$C$9</definedName>
    <definedName name="File2">Start!$C$10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1" l="1" a="1"/>
  <c r="D41" i="1" s="1"/>
  <c r="D35" i="1" a="1"/>
  <c r="D35" i="1" s="1"/>
  <c r="E7" i="1" a="1"/>
  <c r="E7" i="1" s="1"/>
  <c r="E8" i="1" a="1"/>
  <c r="E8" i="1" s="1"/>
  <c r="C18" i="5"/>
  <c r="C8" i="5"/>
  <c r="C10" i="2" a="1"/>
  <c r="C10" i="2" s="1"/>
  <c r="C9" i="2" l="1" a="1"/>
  <c r="C9" i="2" s="1"/>
  <c r="C8" i="2" a="1"/>
  <c r="C8" i="2" s="1"/>
  <c r="E42" i="1" l="1" a="1"/>
  <c r="E42" i="1" s="1"/>
  <c r="E82" i="1" a="1"/>
  <c r="E82" i="1" s="1"/>
  <c r="E81" i="1" a="1"/>
  <c r="E81" i="1" s="1"/>
  <c r="E75" i="1" a="1"/>
  <c r="E75" i="1" s="1"/>
  <c r="E110" i="1" a="1"/>
  <c r="E110" i="1" s="1"/>
  <c r="E93" i="1" a="1"/>
  <c r="E93" i="1" s="1"/>
  <c r="E74" i="1" a="1"/>
  <c r="E74" i="1" s="1"/>
  <c r="E58" i="1" a="1"/>
  <c r="E58" i="1" s="1"/>
  <c r="E55" i="1" a="1"/>
  <c r="E55" i="1" s="1"/>
  <c r="E106" i="1" a="1"/>
  <c r="E106" i="1" s="1"/>
  <c r="E90" i="1" a="1"/>
  <c r="E90" i="1" s="1"/>
  <c r="E73" i="1" a="1"/>
  <c r="E73" i="1" s="1"/>
  <c r="E105" i="1" a="1"/>
  <c r="E105" i="1" s="1"/>
  <c r="E89" i="1" a="1"/>
  <c r="E89" i="1" s="1"/>
  <c r="E70" i="1" a="1"/>
  <c r="E70" i="1" s="1"/>
  <c r="E54" i="1" a="1"/>
  <c r="E54" i="1" s="1"/>
  <c r="E69" i="1" a="1"/>
  <c r="E69" i="1" s="1"/>
  <c r="E43" i="1" a="1"/>
  <c r="E43" i="1" s="1"/>
  <c r="E80" i="1" a="1"/>
  <c r="E80" i="1" s="1"/>
  <c r="E104" i="1" a="1"/>
  <c r="E104" i="1" s="1"/>
  <c r="E88" i="1" a="1"/>
  <c r="E88" i="1" s="1"/>
  <c r="E53" i="1" a="1"/>
  <c r="E53" i="1" s="1"/>
  <c r="E41" i="1" a="1"/>
  <c r="E41" i="1" s="1"/>
  <c r="E101" i="1" a="1"/>
  <c r="E101" i="1" s="1"/>
  <c r="E85" i="1" a="1"/>
  <c r="E85" i="1" s="1"/>
  <c r="E65" i="1" a="1"/>
  <c r="E65" i="1" s="1"/>
  <c r="E50" i="1" a="1"/>
  <c r="E50" i="1" s="1"/>
  <c r="E48" i="1" a="1"/>
  <c r="E48" i="1" s="1"/>
  <c r="E100" i="1" a="1"/>
  <c r="E100" i="1" s="1"/>
  <c r="E84" i="1" a="1"/>
  <c r="E84" i="1" s="1"/>
  <c r="E66" i="1" a="1"/>
  <c r="E66" i="1" s="1"/>
  <c r="E49" i="1" a="1"/>
  <c r="E49" i="1" s="1"/>
  <c r="E83" i="1" a="1"/>
  <c r="E83" i="1" s="1"/>
  <c r="E64" i="1" a="1"/>
  <c r="E64" i="1" s="1"/>
  <c r="E35" i="1" a="1"/>
  <c r="E35" i="1" s="1"/>
  <c r="E99" i="1" a="1"/>
  <c r="E99" i="1" s="1"/>
  <c r="E98" i="1" a="1"/>
  <c r="E98" i="1" s="1"/>
  <c r="E79" i="1" a="1"/>
  <c r="E79" i="1" s="1"/>
  <c r="E61" i="1" a="1"/>
  <c r="E61" i="1" s="1"/>
  <c r="E45" i="1" a="1"/>
  <c r="E45" i="1" s="1"/>
  <c r="E109" i="1" a="1"/>
  <c r="E109" i="1" s="1"/>
  <c r="E95" i="1" a="1"/>
  <c r="E95" i="1" s="1"/>
  <c r="E76" i="1" a="1"/>
  <c r="E76" i="1" s="1"/>
  <c r="E60" i="1" a="1"/>
  <c r="E60" i="1" s="1"/>
  <c r="E44" i="1" a="1"/>
  <c r="E44" i="1" s="1"/>
  <c r="E111" i="1" a="1"/>
  <c r="E111" i="1" s="1"/>
  <c r="E94" i="1" a="1"/>
  <c r="E94" i="1" s="1"/>
  <c r="E59" i="1" a="1"/>
  <c r="E59" i="1" s="1"/>
  <c r="E34" i="1" a="1"/>
  <c r="E34" i="1" s="1"/>
  <c r="E17" i="1" a="1"/>
  <c r="E17" i="1" s="1"/>
  <c r="E29" i="1" a="1"/>
  <c r="E29" i="1" s="1"/>
  <c r="E16" i="1" a="1"/>
  <c r="E16" i="1" s="1"/>
  <c r="E25" i="1" a="1"/>
  <c r="E25" i="1" s="1"/>
  <c r="E30" i="1" a="1"/>
  <c r="E30" i="1" s="1"/>
  <c r="E13" i="1" a="1"/>
  <c r="E13" i="1" s="1"/>
  <c r="E28" i="1" a="1"/>
  <c r="E28" i="1" s="1"/>
  <c r="E12" i="1" a="1"/>
  <c r="E12" i="1" s="1"/>
  <c r="E40" i="1" a="1"/>
  <c r="E40" i="1" s="1"/>
  <c r="E24" i="1" a="1"/>
  <c r="E24" i="1" s="1"/>
  <c r="E39" i="1" a="1"/>
  <c r="E39" i="1" s="1"/>
  <c r="E23" i="1" a="1"/>
  <c r="E23" i="1" s="1"/>
  <c r="E36" i="1" a="1"/>
  <c r="E36" i="1" s="1"/>
  <c r="E22" i="1" a="1"/>
  <c r="E22" i="1" s="1"/>
  <c r="B3" i="4" a="1"/>
  <c r="B3" i="4" s="1"/>
  <c r="E21" i="1" a="1"/>
  <c r="E21" i="1" s="1"/>
  <c r="E33" i="1" a="1"/>
  <c r="E33" i="1" s="1"/>
  <c r="E18" i="1" a="1"/>
  <c r="E18" i="1" s="1"/>
  <c r="E11" i="1" a="1"/>
  <c r="E11" i="1" s="1"/>
  <c r="F25" i="6" a="1"/>
  <c r="F25" i="6" s="1"/>
  <c r="D23" i="6" a="1"/>
  <c r="D23" i="6" s="1"/>
  <c r="F11" i="6" a="1"/>
  <c r="F11" i="6" s="1"/>
  <c r="D9" i="6" a="1"/>
  <c r="D9" i="6" s="1"/>
  <c r="C12" i="5" a="1"/>
  <c r="C12" i="5" s="1"/>
  <c r="B10" i="5" a="1"/>
  <c r="B10" i="5" s="1"/>
  <c r="E25" i="6" a="1"/>
  <c r="E25" i="6" s="1"/>
  <c r="C23" i="6" a="1"/>
  <c r="C23" i="6" s="1"/>
  <c r="E11" i="6" a="1"/>
  <c r="E11" i="6" s="1"/>
  <c r="C9" i="6" a="1"/>
  <c r="C9" i="6" s="1"/>
  <c r="C11" i="5" a="1"/>
  <c r="C11" i="5" s="1"/>
  <c r="B9" i="5" a="1"/>
  <c r="B9" i="5" s="1"/>
  <c r="D25" i="6" a="1"/>
  <c r="D25" i="6" s="1"/>
  <c r="F22" i="6" a="1"/>
  <c r="F22" i="6" s="1"/>
  <c r="D11" i="6" a="1"/>
  <c r="D11" i="6" s="1"/>
  <c r="B3" i="6" a="1"/>
  <c r="B3" i="6" s="1"/>
  <c r="C10" i="5" a="1"/>
  <c r="C10" i="5" s="1"/>
  <c r="C11" i="6" a="1"/>
  <c r="C11" i="6" s="1"/>
  <c r="B2" i="6" a="1"/>
  <c r="B2" i="6" s="1"/>
  <c r="C25" i="6" a="1"/>
  <c r="C25" i="6" s="1"/>
  <c r="E22" i="6" a="1"/>
  <c r="E22" i="6" s="1"/>
  <c r="C9" i="5" a="1"/>
  <c r="C9" i="5" s="1"/>
  <c r="F24" i="6" a="1"/>
  <c r="F24" i="6" s="1"/>
  <c r="D22" i="6" a="1"/>
  <c r="D22" i="6" s="1"/>
  <c r="F10" i="6" a="1"/>
  <c r="F10" i="6" s="1"/>
  <c r="A1" i="6" a="1"/>
  <c r="A1" i="6" s="1"/>
  <c r="B16" i="5" a="1"/>
  <c r="B16" i="5" s="1"/>
  <c r="B15" i="5" a="1"/>
  <c r="B15" i="5" s="1"/>
  <c r="B12" i="5" a="1"/>
  <c r="B12" i="5" s="1"/>
  <c r="E24" i="6" a="1"/>
  <c r="E24" i="6" s="1"/>
  <c r="C22" i="6" a="1"/>
  <c r="C22" i="6" s="1"/>
  <c r="E10" i="6" a="1"/>
  <c r="E10" i="6" s="1"/>
  <c r="B14" i="5" a="1"/>
  <c r="B14" i="5" s="1"/>
  <c r="D24" i="6" a="1"/>
  <c r="D24" i="6" s="1"/>
  <c r="F12" i="6" a="1"/>
  <c r="F12" i="6" s="1"/>
  <c r="D10" i="6" a="1"/>
  <c r="D10" i="6" s="1"/>
  <c r="C16" i="5" a="1"/>
  <c r="C16" i="5" s="1"/>
  <c r="C24" i="6" a="1"/>
  <c r="C24" i="6" s="1"/>
  <c r="E12" i="6" a="1"/>
  <c r="E12" i="6" s="1"/>
  <c r="C10" i="6" a="1"/>
  <c r="C10" i="6" s="1"/>
  <c r="C15" i="5" a="1"/>
  <c r="C15" i="5" s="1"/>
  <c r="B13" i="5" a="1"/>
  <c r="B13" i="5" s="1"/>
  <c r="F9" i="6" a="1"/>
  <c r="F9" i="6" s="1"/>
  <c r="C14" i="5" a="1"/>
  <c r="C14" i="5" s="1"/>
  <c r="F23" i="6" a="1"/>
  <c r="F23" i="6" s="1"/>
  <c r="D12" i="6" a="1"/>
  <c r="D12" i="6" s="1"/>
  <c r="E23" i="6" a="1"/>
  <c r="E23" i="6" s="1"/>
  <c r="C12" i="6" a="1"/>
  <c r="C12" i="6" s="1"/>
  <c r="E9" i="6" a="1"/>
  <c r="E9" i="6" s="1"/>
  <c r="C13" i="5" a="1"/>
  <c r="C13" i="5" s="1"/>
  <c r="B11" i="5" a="1"/>
  <c r="B11" i="5" s="1"/>
  <c r="D34" i="4" a="1"/>
  <c r="D34" i="4" s="1"/>
  <c r="D19" i="4" a="1"/>
  <c r="D19" i="4" s="1"/>
  <c r="D8" i="4" a="1"/>
  <c r="D8" i="4" s="1"/>
  <c r="D33" i="4" a="1"/>
  <c r="D33" i="4" s="1"/>
  <c r="D18" i="4" a="1"/>
  <c r="D18" i="4" s="1"/>
  <c r="D32" i="4" a="1"/>
  <c r="D32" i="4" s="1"/>
  <c r="D17" i="4" a="1"/>
  <c r="D17" i="4" s="1"/>
  <c r="D6" i="4" a="1"/>
  <c r="D6" i="4" s="1"/>
  <c r="D31" i="4" a="1"/>
  <c r="D31" i="4" s="1"/>
  <c r="D15" i="4" a="1"/>
  <c r="D15" i="4" s="1"/>
  <c r="D5" i="4" a="1"/>
  <c r="D5" i="4" s="1"/>
  <c r="D30" i="4" a="1"/>
  <c r="D30" i="4" s="1"/>
  <c r="D14" i="4" a="1"/>
  <c r="D14" i="4" s="1"/>
  <c r="D29" i="4" a="1"/>
  <c r="D29" i="4" s="1"/>
  <c r="D13" i="4" a="1"/>
  <c r="D13" i="4" s="1"/>
  <c r="D12" i="4" a="1"/>
  <c r="D12" i="4" s="1"/>
  <c r="D10" i="4" a="1"/>
  <c r="D10" i="4" s="1"/>
  <c r="D28" i="4" a="1"/>
  <c r="D28" i="4" s="1"/>
  <c r="D11" i="4" a="1"/>
  <c r="D11" i="4" s="1"/>
  <c r="D27" i="4" a="1"/>
  <c r="D27" i="4" s="1"/>
  <c r="D24" i="4" a="1"/>
  <c r="D24" i="4" s="1"/>
  <c r="D25" i="4" a="1"/>
  <c r="D25" i="4" s="1"/>
  <c r="D7" i="4" a="1"/>
  <c r="D7" i="4" s="1"/>
  <c r="D35" i="4" a="1"/>
  <c r="D35" i="4" s="1"/>
  <c r="D20" i="4" a="1"/>
  <c r="D20" i="4" s="1"/>
  <c r="D9" i="4" a="1"/>
  <c r="D9" i="4" s="1"/>
  <c r="B4" i="5" a="1"/>
  <c r="B4" i="5" s="1"/>
  <c r="B3" i="5" a="1"/>
  <c r="B3" i="5" s="1"/>
  <c r="A2" i="5" a="1"/>
  <c r="A2" i="5" s="1"/>
  <c r="C31" i="4" a="1"/>
  <c r="C31" i="4" s="1"/>
  <c r="C15" i="4" a="1"/>
  <c r="C15" i="4" s="1"/>
  <c r="B27" i="4" a="1"/>
  <c r="B27" i="4" s="1"/>
  <c r="B11" i="4" a="1"/>
  <c r="B11" i="4" s="1"/>
  <c r="C30" i="4" a="1"/>
  <c r="C30" i="4" s="1"/>
  <c r="C14" i="4" a="1"/>
  <c r="C14" i="4" s="1"/>
  <c r="B25" i="4" a="1"/>
  <c r="B25" i="4" s="1"/>
  <c r="C24" i="4" a="1"/>
  <c r="C24" i="4" s="1"/>
  <c r="C5" i="4" a="1"/>
  <c r="C5" i="4" s="1"/>
  <c r="C29" i="4" a="1"/>
  <c r="C29" i="4" s="1"/>
  <c r="C13" i="4" a="1"/>
  <c r="C13" i="4" s="1"/>
  <c r="B35" i="4" a="1"/>
  <c r="B35" i="4" s="1"/>
  <c r="B20" i="4" a="1"/>
  <c r="B20" i="4" s="1"/>
  <c r="B9" i="4" a="1"/>
  <c r="B9" i="4" s="1"/>
  <c r="B19" i="4" a="1"/>
  <c r="B19" i="4" s="1"/>
  <c r="B33" i="4" a="1"/>
  <c r="B33" i="4" s="1"/>
  <c r="B7" i="4" a="1"/>
  <c r="B7" i="4" s="1"/>
  <c r="B14" i="4" a="1"/>
  <c r="B14" i="4" s="1"/>
  <c r="C28" i="4" a="1"/>
  <c r="C28" i="4" s="1"/>
  <c r="C12" i="4" a="1"/>
  <c r="C12" i="4" s="1"/>
  <c r="B34" i="4" a="1"/>
  <c r="B34" i="4" s="1"/>
  <c r="B8" i="4" a="1"/>
  <c r="B8" i="4" s="1"/>
  <c r="B18" i="4" a="1"/>
  <c r="B18" i="4" s="1"/>
  <c r="B15" i="4" a="1"/>
  <c r="B15" i="4" s="1"/>
  <c r="B30" i="4" a="1"/>
  <c r="B30" i="4" s="1"/>
  <c r="C27" i="4" a="1"/>
  <c r="C27" i="4" s="1"/>
  <c r="C11" i="4" a="1"/>
  <c r="C11" i="4" s="1"/>
  <c r="B2" i="4" a="1"/>
  <c r="B2" i="4" s="1"/>
  <c r="C25" i="4" a="1"/>
  <c r="C25" i="4" s="1"/>
  <c r="C10" i="4" a="1"/>
  <c r="C10" i="4" s="1"/>
  <c r="B32" i="4" a="1"/>
  <c r="B32" i="4" s="1"/>
  <c r="B17" i="4" a="1"/>
  <c r="B17" i="4" s="1"/>
  <c r="B6" i="4" a="1"/>
  <c r="B6" i="4" s="1"/>
  <c r="B31" i="4" a="1"/>
  <c r="B31" i="4" s="1"/>
  <c r="B13" i="4" a="1"/>
  <c r="B13" i="4" s="1"/>
  <c r="C35" i="4" a="1"/>
  <c r="C35" i="4" s="1"/>
  <c r="C20" i="4" a="1"/>
  <c r="C20" i="4" s="1"/>
  <c r="C9" i="4" a="1"/>
  <c r="C9" i="4" s="1"/>
  <c r="C34" i="4" a="1"/>
  <c r="C34" i="4" s="1"/>
  <c r="C19" i="4" a="1"/>
  <c r="C19" i="4" s="1"/>
  <c r="C8" i="4" a="1"/>
  <c r="C8" i="4" s="1"/>
  <c r="C33" i="4" a="1"/>
  <c r="C33" i="4" s="1"/>
  <c r="C18" i="4" a="1"/>
  <c r="C18" i="4" s="1"/>
  <c r="C7" i="4" a="1"/>
  <c r="C7" i="4" s="1"/>
  <c r="B29" i="4" a="1"/>
  <c r="B29" i="4" s="1"/>
  <c r="C32" i="4" a="1"/>
  <c r="C32" i="4" s="1"/>
  <c r="C17" i="4" a="1"/>
  <c r="C17" i="4" s="1"/>
  <c r="C6" i="4" a="1"/>
  <c r="C6" i="4" s="1"/>
  <c r="B28" i="4" a="1"/>
  <c r="B28" i="4" s="1"/>
  <c r="B12" i="4" a="1"/>
  <c r="B12" i="4" s="1"/>
  <c r="B10" i="4" a="1"/>
  <c r="B10" i="4" s="1"/>
  <c r="E5" i="2"/>
  <c r="E4" i="2"/>
  <c r="E3" i="2"/>
  <c r="E13" i="6" l="1"/>
  <c r="G10" i="6"/>
  <c r="G25" i="6"/>
  <c r="G12" i="6"/>
  <c r="G24" i="6"/>
  <c r="G11" i="6"/>
  <c r="G23" i="6"/>
  <c r="D26" i="6"/>
  <c r="F26" i="6"/>
  <c r="D13" i="6"/>
  <c r="F13" i="6"/>
  <c r="E26" i="6"/>
  <c r="G13" i="5"/>
  <c r="E13" i="5"/>
  <c r="D13" i="5"/>
  <c r="F13" i="5"/>
  <c r="G9" i="6"/>
  <c r="C13" i="6"/>
  <c r="D16" i="5"/>
  <c r="F16" i="5"/>
  <c r="E16" i="5"/>
  <c r="G16" i="5"/>
  <c r="E10" i="5"/>
  <c r="G10" i="5"/>
  <c r="D10" i="5"/>
  <c r="F10" i="5"/>
  <c r="G12" i="5"/>
  <c r="D12" i="5"/>
  <c r="F12" i="5"/>
  <c r="E12" i="5"/>
  <c r="F14" i="5"/>
  <c r="E14" i="5"/>
  <c r="G14" i="5"/>
  <c r="D14" i="5"/>
  <c r="E9" i="5"/>
  <c r="F9" i="5"/>
  <c r="G9" i="5"/>
  <c r="C17" i="5"/>
  <c r="C19" i="5" s="1"/>
  <c r="D9" i="5"/>
  <c r="E15" i="5"/>
  <c r="D15" i="5"/>
  <c r="F15" i="5"/>
  <c r="G15" i="5"/>
  <c r="G22" i="6"/>
  <c r="C26" i="6"/>
  <c r="D11" i="5"/>
  <c r="E11" i="5"/>
  <c r="F11" i="5"/>
  <c r="G11" i="5"/>
  <c r="G13" i="6" l="1"/>
  <c r="G26" i="6"/>
  <c r="D17" i="5"/>
  <c r="D19" i="5" s="1"/>
  <c r="G17" i="5"/>
  <c r="G19" i="5" s="1"/>
  <c r="F17" i="5"/>
  <c r="F19" i="5" s="1"/>
  <c r="E17" i="5"/>
  <c r="E19" i="5" s="1"/>
  <c r="C20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<sst xmlns="http://schemas.openxmlformats.org/spreadsheetml/2006/main" count="191" uniqueCount="124">
  <si>
    <t>Gr=1</t>
  </si>
  <si>
    <t>M1</t>
  </si>
  <si>
    <t>Q1</t>
  </si>
  <si>
    <t>Gr=3</t>
  </si>
  <si>
    <t>Gr=4</t>
  </si>
  <si>
    <t>S10</t>
  </si>
  <si>
    <t>HeaderRight</t>
  </si>
  <si>
    <t>Insert here file name current year</t>
  </si>
  <si>
    <t>File name previous year</t>
  </si>
  <si>
    <t>File name year -2</t>
  </si>
  <si>
    <t>File0</t>
  </si>
  <si>
    <t>File1</t>
  </si>
  <si>
    <t>File2</t>
  </si>
  <si>
    <t>Documentation</t>
  </si>
  <si>
    <t>Retrieve data from Banana Accounting</t>
  </si>
  <si>
    <t>1. Be sure that Banana Accounting web server is running</t>
  </si>
  <si>
    <t>2. Open Banana Accounting files</t>
  </si>
  <si>
    <t xml:space="preserve">3. Recalculate spreadsheet </t>
  </si>
  <si>
    <t>Use File0 in the formula for file current year</t>
  </si>
  <si>
    <t>Use File1 in the formula for file previous year</t>
  </si>
  <si>
    <t>Total</t>
  </si>
  <si>
    <t>https://www.banana.ch/doc/en/node/10018</t>
  </si>
  <si>
    <t>Link to documentation:</t>
  </si>
  <si>
    <t>Balance</t>
  </si>
  <si>
    <t>Gr=100</t>
  </si>
  <si>
    <t>Gr=110</t>
  </si>
  <si>
    <t>Gr=120</t>
  </si>
  <si>
    <t>Gr=130</t>
  </si>
  <si>
    <t>Gr=10</t>
  </si>
  <si>
    <t>Gr=140</t>
  </si>
  <si>
    <t>Gr=150</t>
  </si>
  <si>
    <t>Gr=14</t>
  </si>
  <si>
    <t>Gr=20</t>
  </si>
  <si>
    <t>Gr=21</t>
  </si>
  <si>
    <t>Gr=25</t>
  </si>
  <si>
    <t>Gr=2</t>
  </si>
  <si>
    <t>Gr=30</t>
  </si>
  <si>
    <t>Gr=310</t>
  </si>
  <si>
    <t>Gr=320</t>
  </si>
  <si>
    <t>Gr=330</t>
  </si>
  <si>
    <t>Gr=31</t>
  </si>
  <si>
    <t>Gr=37</t>
  </si>
  <si>
    <t>Gr=38</t>
  </si>
  <si>
    <t>Gr=02</t>
  </si>
  <si>
    <t>Costs Division by customers</t>
  </si>
  <si>
    <t>Period start</t>
  </si>
  <si>
    <t>Period end</t>
  </si>
  <si>
    <t>Accounts</t>
  </si>
  <si>
    <t>Smith</t>
  </si>
  <si>
    <t>Bianchi</t>
  </si>
  <si>
    <t>xx</t>
  </si>
  <si>
    <t>Muller</t>
  </si>
  <si>
    <t>Percentage division</t>
  </si>
  <si>
    <t>Down payment</t>
  </si>
  <si>
    <t>Total Due</t>
  </si>
  <si>
    <t>Rest distribution</t>
  </si>
  <si>
    <t>Data to be entered by users</t>
  </si>
  <si>
    <t>Other cells are automatically calculated</t>
  </si>
  <si>
    <t>Cost per segments</t>
  </si>
  <si>
    <t>Account</t>
  </si>
  <si>
    <t>Segments Level 2</t>
  </si>
  <si>
    <t>Not Assigned</t>
  </si>
  <si>
    <t>Sales </t>
  </si>
  <si>
    <t>Administration</t>
  </si>
  <si>
    <t>R&amp;D</t>
  </si>
  <si>
    <t>Level 1</t>
  </si>
  <si>
    <t>{}</t>
  </si>
  <si>
    <t>SA</t>
  </si>
  <si>
    <t>AD</t>
  </si>
  <si>
    <t>RD</t>
  </si>
  <si>
    <t>LU</t>
  </si>
  <si>
    <t>Lugano</t>
  </si>
  <si>
    <t>NY</t>
  </si>
  <si>
    <t>New York</t>
  </si>
  <si>
    <t>HK</t>
  </si>
  <si>
    <t>Hong Kong</t>
  </si>
  <si>
    <t>{} Not assigned to check if all accounts have a segment</t>
  </si>
  <si>
    <t>Revenues divided by segments</t>
  </si>
  <si>
    <t>Segments</t>
  </si>
  <si>
    <t>Formula example: BA.Amount(File0,"Gr=4:LU:SA")</t>
  </si>
  <si>
    <t>Formula example: BA.Amount(File0,"Gr=3:LU:SA")</t>
  </si>
  <si>
    <t>company-2024.ac2</t>
  </si>
  <si>
    <t>company-2023.ac2</t>
  </si>
  <si>
    <t>Examples Banana Functions Excel Add-in</t>
  </si>
  <si>
    <t>1000|1010</t>
  </si>
  <si>
    <t>BA.CreatePeriod(startDate, endDate)</t>
  </si>
  <si>
    <t>BA.StartPeriod(fileName, [period])</t>
  </si>
  <si>
    <t>Q2</t>
  </si>
  <si>
    <t>BA.EndPeriod(fileName, [period])</t>
  </si>
  <si>
    <t>BA.Info(fileName, sectionXml, idXml)</t>
  </si>
  <si>
    <t>Base</t>
  </si>
  <si>
    <t>AccountingDataBase</t>
  </si>
  <si>
    <t>Company</t>
  </si>
  <si>
    <t>OpeningDate</t>
  </si>
  <si>
    <t>BasicCurrency</t>
  </si>
  <si>
    <t>BA.AccountDescription(fileName, account, [column])</t>
  </si>
  <si>
    <t>Gr1</t>
  </si>
  <si>
    <t>BA.Amount(fileName, account, [period])</t>
  </si>
  <si>
    <t>BA.Balance(fileName, account, [period])</t>
  </si>
  <si>
    <t>10*|11*</t>
  </si>
  <si>
    <t>Gr=10|20</t>
  </si>
  <si>
    <t>BA.Opening(fileName, account, [period])</t>
  </si>
  <si>
    <t>BA.Total(fileName, account, [period])</t>
  </si>
  <si>
    <t>BA.Interest(fileName, account, interestRate, [period])</t>
  </si>
  <si>
    <t>BA.VatBalance(fileName, vatCode, vatValue, [period])</t>
  </si>
  <si>
    <t>S5|S10</t>
  </si>
  <si>
    <t>posted</t>
  </si>
  <si>
    <t>taxable</t>
  </si>
  <si>
    <t>BA.VatDescription(fileName, vatCode, [column])</t>
  </si>
  <si>
    <t>VatRate</t>
  </si>
  <si>
    <t>BA.BudgetAmount(fileName, account, [period])</t>
  </si>
  <si>
    <t>BA.BudgetBalance(fileName, account, [period])</t>
  </si>
  <si>
    <t>BA.BudgetOpening(fileName, account, [period])</t>
  </si>
  <si>
    <t>BA.BudgetTotal(fileName, account, [period])</t>
  </si>
  <si>
    <t>BA.BudgetInterest(fileName, account, interestRate, [period])</t>
  </si>
  <si>
    <t>BA.CellValue(fileName, table, rowColumn, column)</t>
  </si>
  <si>
    <t>Account=1000</t>
  </si>
  <si>
    <t>Description</t>
  </si>
  <si>
    <t>Group=10</t>
  </si>
  <si>
    <t>Gr</t>
  </si>
  <si>
    <t>BA.CellAmount(fileName, table, rowColumn, column)</t>
  </si>
  <si>
    <t>Opening</t>
  </si>
  <si>
    <t>// Columns A, B, C, D are used to enter the parameters of the functions.</t>
  </si>
  <si>
    <t>// Column E contains functions and their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</si>
</sst>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[$-810]d\ mmmm\ yyyy;@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u/>
      <sz val="14"/>
      <color theme="10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66">
    <xf numFmtId="0" fontId="0" fillId="0" borderId="0" xfId="0"/>
    <xf numFmtId="0" fontId="5" fillId="0" borderId="0" xfId="0" applyFont="1"/>
    <xf numFmtId="0" fontId="6" fillId="0" borderId="0" xfId="0" applyFont="1"/>
    <xf numFmtId="0" fontId="5" fillId="2" borderId="0" xfId="0" applyFont="1" applyFill="1"/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43" fontId="5" fillId="0" borderId="0" xfId="2" applyFont="1"/>
    <xf numFmtId="0" fontId="8" fillId="0" borderId="0" xfId="0" applyFont="1" applyAlignment="1">
      <alignment vertical="center"/>
    </xf>
    <xf numFmtId="0" fontId="9" fillId="0" borderId="0" xfId="1" applyFont="1"/>
    <xf numFmtId="0" fontId="8" fillId="0" borderId="0" xfId="0" applyFont="1" applyAlignment="1">
      <alignment vertical="center" wrapText="1"/>
    </xf>
    <xf numFmtId="0" fontId="8" fillId="0" borderId="0" xfId="0" applyFont="1"/>
    <xf numFmtId="0" fontId="7" fillId="0" borderId="0" xfId="0" applyFont="1"/>
    <xf numFmtId="14" fontId="5" fillId="0" borderId="0" xfId="2" applyNumberFormat="1" applyFont="1"/>
    <xf numFmtId="0" fontId="7" fillId="0" borderId="4" xfId="0" applyFont="1" applyBorder="1" applyAlignment="1">
      <alignment vertical="center" wrapText="1"/>
    </xf>
    <xf numFmtId="43" fontId="5" fillId="0" borderId="5" xfId="2" applyFont="1" applyBorder="1"/>
    <xf numFmtId="0" fontId="8" fillId="0" borderId="1" xfId="0" applyFont="1" applyBorder="1" applyAlignment="1">
      <alignment vertical="center" wrapText="1"/>
    </xf>
    <xf numFmtId="43" fontId="6" fillId="0" borderId="2" xfId="2" applyFont="1" applyBorder="1"/>
    <xf numFmtId="0" fontId="8" fillId="0" borderId="4" xfId="0" applyFont="1" applyBorder="1" applyAlignment="1">
      <alignment vertical="center" wrapText="1"/>
    </xf>
    <xf numFmtId="0" fontId="5" fillId="0" borderId="5" xfId="0" applyFont="1" applyBorder="1"/>
    <xf numFmtId="43" fontId="6" fillId="0" borderId="3" xfId="2" applyFont="1" applyBorder="1"/>
    <xf numFmtId="43" fontId="5" fillId="0" borderId="6" xfId="2" applyFont="1" applyBorder="1"/>
    <xf numFmtId="43" fontId="6" fillId="0" borderId="0" xfId="2" applyFont="1" applyBorder="1"/>
    <xf numFmtId="0" fontId="6" fillId="2" borderId="1" xfId="0" applyFont="1" applyFill="1" applyBorder="1"/>
    <xf numFmtId="14" fontId="5" fillId="2" borderId="2" xfId="2" applyNumberFormat="1" applyFont="1" applyFill="1" applyBorder="1" applyAlignment="1">
      <alignment horizontal="center"/>
    </xf>
    <xf numFmtId="14" fontId="5" fillId="2" borderId="3" xfId="2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vertical="center" wrapText="1"/>
    </xf>
    <xf numFmtId="43" fontId="6" fillId="0" borderId="2" xfId="2" applyFont="1" applyFill="1" applyBorder="1"/>
    <xf numFmtId="43" fontId="6" fillId="0" borderId="3" xfId="2" applyFont="1" applyFill="1" applyBorder="1"/>
    <xf numFmtId="164" fontId="5" fillId="0" borderId="0" xfId="0" applyNumberFormat="1" applyFont="1"/>
    <xf numFmtId="0" fontId="5" fillId="0" borderId="7" xfId="0" applyFont="1" applyBorder="1"/>
    <xf numFmtId="0" fontId="6" fillId="0" borderId="7" xfId="0" applyFont="1" applyBorder="1"/>
    <xf numFmtId="0" fontId="6" fillId="2" borderId="7" xfId="0" applyFont="1" applyFill="1" applyBorder="1"/>
    <xf numFmtId="0" fontId="6" fillId="2" borderId="8" xfId="0" applyFont="1" applyFill="1" applyBorder="1"/>
    <xf numFmtId="0" fontId="5" fillId="0" borderId="9" xfId="0" applyFont="1" applyBorder="1"/>
    <xf numFmtId="0" fontId="5" fillId="0" borderId="11" xfId="0" applyFont="1" applyBorder="1"/>
    <xf numFmtId="9" fontId="5" fillId="0" borderId="11" xfId="0" applyNumberFormat="1" applyFont="1" applyBorder="1"/>
    <xf numFmtId="9" fontId="5" fillId="2" borderId="11" xfId="0" applyNumberFormat="1" applyFont="1" applyFill="1" applyBorder="1"/>
    <xf numFmtId="9" fontId="10" fillId="2" borderId="11" xfId="0" applyNumberFormat="1" applyFont="1" applyFill="1" applyBorder="1"/>
    <xf numFmtId="9" fontId="5" fillId="2" borderId="3" xfId="0" applyNumberFormat="1" applyFont="1" applyFill="1" applyBorder="1"/>
    <xf numFmtId="0" fontId="7" fillId="0" borderId="10" xfId="0" applyFont="1" applyBorder="1" applyAlignment="1">
      <alignment vertical="center" wrapText="1"/>
    </xf>
    <xf numFmtId="43" fontId="5" fillId="0" borderId="10" xfId="2" applyFont="1" applyBorder="1"/>
    <xf numFmtId="43" fontId="5" fillId="0" borderId="10" xfId="0" applyNumberFormat="1" applyFont="1" applyBorder="1"/>
    <xf numFmtId="43" fontId="5" fillId="0" borderId="5" xfId="0" applyNumberFormat="1" applyFont="1" applyBorder="1"/>
    <xf numFmtId="0" fontId="8" fillId="0" borderId="11" xfId="0" applyFont="1" applyBorder="1" applyAlignment="1">
      <alignment vertical="center" wrapText="1"/>
    </xf>
    <xf numFmtId="43" fontId="6" fillId="0" borderId="11" xfId="2" applyFont="1" applyBorder="1"/>
    <xf numFmtId="0" fontId="5" fillId="0" borderId="10" xfId="0" applyFont="1" applyBorder="1"/>
    <xf numFmtId="43" fontId="5" fillId="2" borderId="10" xfId="2" applyFont="1" applyFill="1" applyBorder="1"/>
    <xf numFmtId="43" fontId="5" fillId="2" borderId="5" xfId="2" applyFont="1" applyFill="1" applyBorder="1"/>
    <xf numFmtId="43" fontId="5" fillId="0" borderId="0" xfId="0" applyNumberFormat="1" applyFont="1"/>
    <xf numFmtId="0" fontId="6" fillId="0" borderId="11" xfId="0" applyFont="1" applyBorder="1"/>
    <xf numFmtId="43" fontId="5" fillId="0" borderId="11" xfId="2" applyFont="1" applyBorder="1"/>
    <xf numFmtId="0" fontId="5" fillId="0" borderId="11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 vertical="center" wrapText="1"/>
    </xf>
    <xf numFmtId="14" fontId="2" fillId="0" borderId="0" xfId="0" applyNumberFormat="1" applyFont="1" applyAlignment="1">
      <alignment horizontal="left" vertical="center" wrapText="1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14" fontId="2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1" fillId="2" borderId="0" xfId="0" applyFont="1" applyFill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</cellXfs>
  <cellStyles count="3">
    <cellStyle name="Comma 2" xfId="2" xr:uid="{1152CF1D-ED14-445B-8A86-B456D7D34812}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  <wetp:taskpane dockstate="right" visibility="0" width="350" row="7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674958F6-64B2-4122-B325-401BEB3F78A6}">
  <we:reference id="04531efc-4dea-450a-9408-a2ecc7e04252" version="1.0.0.0" store="\\IVANGROPETTC0AB\OfficeManifest" storeType="Filesystem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_xldudf_BA_FUNCTIONSVERSION</we:customFunctionIds>
        <we:customFunctionIds>_xldudf_BA_ACCOUNTDESCRIPTION</we:customFunctionIds>
        <we:customFunctionIds>_xldudf_BA_AMOUNT</we:customFunctionIds>
        <we:customFunctionIds>_xldudf_BA_BALANCE</we:customFunctionIds>
        <we:customFunctionIds>_xldudf_BA_OPENING</we:customFunctionIds>
        <we:customFunctionIds>_xldudf_BA_TOTAL</we:customFunctionIds>
        <we:customFunctionIds>_xldudf_BA_BUDGETAMOUNT</we:customFunctionIds>
        <we:customFunctionIds>_xldudf_BA_BUDGETBALANCE</we:customFunctionIds>
        <we:customFunctionIds>_xldudf_BA_BUDGETINTEREST</we:customFunctionIds>
        <we:customFunctionIds>_xldudf_BA_BUDGETOPENING</we:customFunctionIds>
        <we:customFunctionIds>_xldudf_BA_BUDGETTOTAL</we:customFunctionIds>
        <we:customFunctionIds>_xldudf_BA_CELLVALUE</we:customFunctionIds>
        <we:customFunctionIds>_xldudf_BA_CELLAMOUNT</we:customFunctionIds>
        <we:customFunctionIds>_xldudf_BA_CREATEPERIOD</we:customFunctionIds>
        <we:customFunctionIds>_xldudf_BA_STARTPERIOD</we:customFunctionIds>
        <we:customFunctionIds>_xldudf_BA_ENDPERIOD</we:customFunctionIds>
        <we:customFunctionIds>_xldudf_BA_FILENAME</we:customFunctionIds>
        <we:customFunctionIds>_xldudf_BA_INTEREST</we:customFunctionIds>
        <we:customFunctionIds>_xldudf_BA_INFO</we:customFunctionIds>
        <we:customFunctionIds>_xldudf_BA_VATBALANCE</we:customFunctionIds>
        <we:customFunctionIds>_xldudf_BA_VATDESCRIPTION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547B2936-7E6E-4B42-8E8E-817264369BE0}">
  <we:reference id="wa104381342" version="1.0.0.0" store="en-US" storeType="OMEX"/>
  <we:alternateReferences>
    <we:reference id="WA104381342" version="1.0.0.0" store="WA104381342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ana.ch/doc/en/node/1001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9D988-AFC5-404B-A641-9E5FEA8C251B}">
  <sheetPr codeName="Sheet1"/>
  <dimension ref="B2:G22"/>
  <sheetViews>
    <sheetView tabSelected="1" zoomScale="130" zoomScaleNormal="130" workbookViewId="0">
      <selection activeCell="C3" sqref="C3"/>
    </sheetView>
  </sheetViews>
  <sheetFormatPr baseColWidth="10" defaultColWidth="9" defaultRowHeight="19" x14ac:dyDescent="0.25"/>
  <cols>
    <col min="1" max="1" width="9" style="1"/>
    <col min="2" max="2" width="34" style="1" customWidth="1"/>
    <col min="3" max="3" width="31.1640625" style="1" customWidth="1"/>
    <col min="4" max="4" width="9" style="1" customWidth="1"/>
    <col min="5" max="16384" width="9" style="1"/>
  </cols>
  <sheetData>
    <row r="2" spans="2:7" x14ac:dyDescent="0.25">
      <c r="E2" s="2"/>
    </row>
    <row r="3" spans="2:7" x14ac:dyDescent="0.25">
      <c r="B3" s="2" t="s">
        <v>7</v>
      </c>
      <c r="C3" s="3" t="s">
        <v>81</v>
      </c>
      <c r="E3" s="1" t="str">
        <f>IF(C8="","Banana not open, file not open or WebServer not active","Banana Connection OK")</f>
        <v>Banana not open, file not open or WebServer not active</v>
      </c>
    </row>
    <row r="4" spans="2:7" x14ac:dyDescent="0.25">
      <c r="B4" s="2" t="s">
        <v>8</v>
      </c>
      <c r="C4" s="3" t="s">
        <v>82</v>
      </c>
      <c r="E4" s="1" t="str">
        <f>IF(C9="","Banana not open, file not open or WebServer not active","Banana Connection OK")</f>
        <v>Banana not open, file not open or WebServer not active</v>
      </c>
    </row>
    <row r="5" spans="2:7" x14ac:dyDescent="0.25">
      <c r="B5" s="2" t="s">
        <v>9</v>
      </c>
      <c r="C5" s="3"/>
      <c r="E5" s="1" t="str">
        <f>IF(C10="","Banana not open, file not open or WebServer not active","Banana Connection OK")</f>
        <v>Banana not open, file not open or WebServer not active</v>
      </c>
    </row>
    <row r="8" spans="2:7" x14ac:dyDescent="0.25">
      <c r="B8" s="2" t="s">
        <v>10</v>
      </c>
      <c r="C8" s="1" t="str" cm="1">
        <f t="array" ref="C8">_xldudf_BA_FILENAME(C3)</f>
        <v/>
      </c>
      <c r="E8" s="1" t="s">
        <v>18</v>
      </c>
    </row>
    <row r="9" spans="2:7" x14ac:dyDescent="0.25">
      <c r="B9" s="2" t="s">
        <v>11</v>
      </c>
      <c r="C9" s="1" t="str" cm="1">
        <f t="array" ref="C9">_xldudf_BA_FILENAME(C4)</f>
        <v/>
      </c>
      <c r="E9" s="1" t="s">
        <v>19</v>
      </c>
    </row>
    <row r="10" spans="2:7" x14ac:dyDescent="0.25">
      <c r="B10" s="2" t="s">
        <v>12</v>
      </c>
      <c r="C10" s="1" t="str" cm="1">
        <f t="array" ref="C10">_xldudf_BA_FILENAME(C5)</f>
        <v/>
      </c>
    </row>
    <row r="12" spans="2:7" x14ac:dyDescent="0.25">
      <c r="B12" s="4"/>
      <c r="C12" s="5"/>
      <c r="D12" s="5"/>
      <c r="E12" s="6"/>
      <c r="F12" s="6"/>
      <c r="G12" s="6"/>
    </row>
    <row r="13" spans="2:7" x14ac:dyDescent="0.25">
      <c r="B13" s="7" t="s">
        <v>13</v>
      </c>
      <c r="C13" s="5"/>
      <c r="D13" s="5"/>
      <c r="E13" s="6"/>
      <c r="F13" s="6"/>
      <c r="G13" s="6"/>
    </row>
    <row r="14" spans="2:7" x14ac:dyDescent="0.25">
      <c r="B14" s="2" t="s">
        <v>14</v>
      </c>
      <c r="C14" s="5"/>
      <c r="D14" s="5"/>
      <c r="E14" s="6"/>
      <c r="F14" s="6"/>
      <c r="G14" s="6"/>
    </row>
    <row r="15" spans="2:7" x14ac:dyDescent="0.25">
      <c r="B15" s="1" t="s">
        <v>15</v>
      </c>
      <c r="C15" s="5"/>
      <c r="D15" s="5"/>
      <c r="E15" s="6"/>
      <c r="F15" s="6"/>
      <c r="G15" s="6"/>
    </row>
    <row r="16" spans="2:7" x14ac:dyDescent="0.25">
      <c r="B16" s="1" t="s">
        <v>16</v>
      </c>
      <c r="C16" s="5"/>
      <c r="D16" s="5"/>
      <c r="E16" s="6"/>
      <c r="F16" s="6"/>
      <c r="G16" s="6"/>
    </row>
    <row r="17" spans="2:7" x14ac:dyDescent="0.25">
      <c r="B17" s="1" t="s">
        <v>17</v>
      </c>
      <c r="C17" s="5"/>
      <c r="D17" s="5"/>
      <c r="E17" s="6"/>
      <c r="F17" s="6"/>
      <c r="G17" s="6"/>
    </row>
    <row r="18" spans="2:7" x14ac:dyDescent="0.25">
      <c r="C18" s="5"/>
      <c r="D18" s="5"/>
      <c r="E18" s="6"/>
      <c r="F18" s="6"/>
      <c r="G18" s="6"/>
    </row>
    <row r="19" spans="2:7" x14ac:dyDescent="0.25">
      <c r="B19" s="1" t="s">
        <v>22</v>
      </c>
      <c r="D19" s="5"/>
      <c r="E19" s="6"/>
      <c r="F19" s="6"/>
      <c r="G19" s="6"/>
    </row>
    <row r="20" spans="2:7" x14ac:dyDescent="0.25">
      <c r="B20" s="8" t="s">
        <v>21</v>
      </c>
      <c r="C20" s="9"/>
      <c r="D20" s="9"/>
      <c r="E20" s="6"/>
      <c r="F20" s="6"/>
      <c r="G20" s="6"/>
    </row>
    <row r="21" spans="2:7" x14ac:dyDescent="0.25">
      <c r="C21" s="9"/>
      <c r="D21" s="9"/>
      <c r="E21" s="6"/>
      <c r="F21" s="6"/>
      <c r="G21" s="6"/>
    </row>
    <row r="22" spans="2:7" x14ac:dyDescent="0.25">
      <c r="C22" s="9"/>
      <c r="D22" s="9"/>
      <c r="E22" s="6"/>
      <c r="F22" s="6"/>
      <c r="G22" s="6"/>
    </row>
  </sheetData>
  <hyperlinks>
    <hyperlink ref="B20" r:id="rId1" xr:uid="{03175919-61C7-4144-B649-6E604C76C769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2470F-01EC-461B-A8A5-F794481D76F2}">
  <sheetPr codeName="Sheet2"/>
  <dimension ref="A1:E111"/>
  <sheetViews>
    <sheetView zoomScale="130" zoomScaleNormal="130" workbookViewId="0">
      <selection activeCell="D1" sqref="D1"/>
    </sheetView>
  </sheetViews>
  <sheetFormatPr baseColWidth="10" defaultColWidth="9" defaultRowHeight="16" x14ac:dyDescent="0.2"/>
  <cols>
    <col min="1" max="1" width="18.1640625" style="54" bestFit="1" customWidth="1"/>
    <col min="2" max="2" width="12.83203125" style="54" bestFit="1" customWidth="1"/>
    <col min="3" max="3" width="10.5" style="54" bestFit="1" customWidth="1"/>
    <col min="4" max="4" width="21.1640625" style="54" customWidth="1"/>
    <col min="5" max="5" width="40.1640625" style="55" bestFit="1" customWidth="1"/>
    <col min="6" max="16384" width="9" style="55"/>
  </cols>
  <sheetData>
    <row r="1" spans="1:5" ht="16" customHeight="1" x14ac:dyDescent="0.2">
      <c r="A1" s="54" t="s">
        <v>83</v>
      </c>
    </row>
    <row r="2" spans="1:5" ht="16" customHeight="1" x14ac:dyDescent="0.2"/>
    <row r="3" spans="1:5" x14ac:dyDescent="0.2">
      <c r="A3" s="61" t="s">
        <v>122</v>
      </c>
    </row>
    <row r="4" spans="1:5" x14ac:dyDescent="0.2">
      <c r="A4" s="61" t="s">
        <v>123</v>
      </c>
    </row>
    <row r="5" spans="1:5" x14ac:dyDescent="0.2">
      <c r="E5" s="59"/>
    </row>
    <row r="6" spans="1:5" x14ac:dyDescent="0.2">
      <c r="A6" s="62" t="s">
        <v>85</v>
      </c>
      <c r="B6" s="62"/>
      <c r="C6" s="62"/>
      <c r="D6" s="62"/>
      <c r="E6" s="62"/>
    </row>
    <row r="7" spans="1:5" x14ac:dyDescent="0.2">
      <c r="E7" s="59" t="str" cm="1">
        <f t="array" ref="E7">_xldudf_BA_CREATEPERIOD(DATEVALUE("01.01.2024"), DATEVALUE("31.12.2024"))</f>
        <v>2024-01-01/2024-12-31</v>
      </c>
    </row>
    <row r="8" spans="1:5" x14ac:dyDescent="0.2">
      <c r="A8" s="58">
        <v>45292</v>
      </c>
      <c r="B8" s="57">
        <v>45657</v>
      </c>
      <c r="C8" s="57"/>
      <c r="D8" s="57"/>
      <c r="E8" s="59" t="str" cm="1">
        <f t="array" ref="E8">_xldudf_BA_CREATEPERIOD(A8,B8)</f>
        <v>2024-01-01/2024-12-31</v>
      </c>
    </row>
    <row r="9" spans="1:5" x14ac:dyDescent="0.2">
      <c r="A9" s="56"/>
      <c r="B9" s="56"/>
      <c r="C9" s="56"/>
      <c r="D9" s="56"/>
      <c r="E9" s="59"/>
    </row>
    <row r="10" spans="1:5" x14ac:dyDescent="0.2">
      <c r="A10" s="62" t="s">
        <v>86</v>
      </c>
      <c r="B10" s="62"/>
      <c r="C10" s="62"/>
      <c r="D10" s="62"/>
      <c r="E10" s="62"/>
    </row>
    <row r="11" spans="1:5" x14ac:dyDescent="0.2">
      <c r="A11" s="56"/>
      <c r="B11" s="56"/>
      <c r="C11" s="56"/>
      <c r="D11" s="56"/>
      <c r="E11" s="60" t="e" cm="1">
        <f t="array" ref="E11">_xldudf_BA_STARTPERIOD(File0)</f>
        <v>#VALUE!</v>
      </c>
    </row>
    <row r="12" spans="1:5" ht="17" x14ac:dyDescent="0.2">
      <c r="A12" s="56" t="s">
        <v>1</v>
      </c>
      <c r="B12" s="56"/>
      <c r="C12" s="56"/>
      <c r="D12" s="56"/>
      <c r="E12" s="60" t="e" cm="1">
        <f t="array" ref="E12">_xldudf_BA_STARTPERIOD(File0,A12)</f>
        <v>#VALUE!</v>
      </c>
    </row>
    <row r="13" spans="1:5" ht="17" x14ac:dyDescent="0.2">
      <c r="A13" s="56" t="s">
        <v>87</v>
      </c>
      <c r="B13" s="56"/>
      <c r="C13" s="56"/>
      <c r="D13" s="56"/>
      <c r="E13" s="60" t="e" cm="1">
        <f t="array" ref="E13">_xldudf_BA_STARTPERIOD(File0, A13)</f>
        <v>#VALUE!</v>
      </c>
    </row>
    <row r="14" spans="1:5" x14ac:dyDescent="0.2">
      <c r="E14" s="59"/>
    </row>
    <row r="15" spans="1:5" x14ac:dyDescent="0.2">
      <c r="A15" s="62" t="s">
        <v>88</v>
      </c>
      <c r="B15" s="62"/>
      <c r="C15" s="62"/>
      <c r="D15" s="62"/>
      <c r="E15" s="62"/>
    </row>
    <row r="16" spans="1:5" x14ac:dyDescent="0.2">
      <c r="E16" s="60" t="e" cm="1">
        <f t="array" ref="E16">_xldudf_BA_ENDPERIOD(File0)</f>
        <v>#VALUE!</v>
      </c>
    </row>
    <row r="17" spans="1:5" x14ac:dyDescent="0.2">
      <c r="A17" s="54" t="s">
        <v>1</v>
      </c>
      <c r="E17" s="60" t="e" cm="1">
        <f t="array" ref="E17">_xldudf_BA_ENDPERIOD(File0,A17)</f>
        <v>#VALUE!</v>
      </c>
    </row>
    <row r="18" spans="1:5" x14ac:dyDescent="0.2">
      <c r="A18" s="54" t="s">
        <v>87</v>
      </c>
      <c r="E18" s="60" t="e" cm="1">
        <f t="array" ref="E18">_xldudf_BA_ENDPERIOD(File0,A18)</f>
        <v>#VALUE!</v>
      </c>
    </row>
    <row r="19" spans="1:5" x14ac:dyDescent="0.2">
      <c r="E19" s="59"/>
    </row>
    <row r="20" spans="1:5" x14ac:dyDescent="0.2">
      <c r="A20" s="62" t="s">
        <v>89</v>
      </c>
      <c r="B20" s="62"/>
      <c r="C20" s="62"/>
      <c r="D20" s="62"/>
      <c r="E20" s="62"/>
    </row>
    <row r="21" spans="1:5" x14ac:dyDescent="0.2">
      <c r="E21" s="59" cm="1">
        <f t="array" ref="E21">_xldudf_BA_INFO(File0, "Base", "HeaderLeft")</f>
        <v>0</v>
      </c>
    </row>
    <row r="22" spans="1:5" x14ac:dyDescent="0.2">
      <c r="A22" s="54" t="s">
        <v>90</v>
      </c>
      <c r="B22" s="54" t="s">
        <v>6</v>
      </c>
      <c r="E22" s="59" cm="1">
        <f t="array" ref="E22">_xldudf_BA_INFO(File0, A22,B22)</f>
        <v>0</v>
      </c>
    </row>
    <row r="23" spans="1:5" x14ac:dyDescent="0.2">
      <c r="A23" s="54" t="s">
        <v>91</v>
      </c>
      <c r="B23" s="54" t="s">
        <v>92</v>
      </c>
      <c r="E23" s="59" cm="1">
        <f t="array" ref="E23">_xldudf_BA_INFO(File0, A23,B23)</f>
        <v>0</v>
      </c>
    </row>
    <row r="24" spans="1:5" x14ac:dyDescent="0.2">
      <c r="A24" s="54" t="s">
        <v>91</v>
      </c>
      <c r="B24" s="54" t="s">
        <v>93</v>
      </c>
      <c r="E24" s="60" t="e" cm="1">
        <f t="array" ref="E24">_xldudf_BA_INFO(File0, A24,B24)</f>
        <v>#VALUE!</v>
      </c>
    </row>
    <row r="25" spans="1:5" x14ac:dyDescent="0.2">
      <c r="A25" s="54" t="s">
        <v>91</v>
      </c>
      <c r="B25" s="54" t="s">
        <v>94</v>
      </c>
      <c r="E25" s="59" cm="1">
        <f t="array" ref="E25">_xldudf_BA_INFO(File0, A25, B25)</f>
        <v>0</v>
      </c>
    </row>
    <row r="26" spans="1:5" x14ac:dyDescent="0.2">
      <c r="E26" s="59"/>
    </row>
    <row r="27" spans="1:5" x14ac:dyDescent="0.2">
      <c r="A27" s="62" t="s">
        <v>95</v>
      </c>
      <c r="B27" s="62"/>
      <c r="C27" s="62"/>
      <c r="D27" s="62"/>
      <c r="E27" s="62"/>
    </row>
    <row r="28" spans="1:5" x14ac:dyDescent="0.2">
      <c r="E28" s="59" cm="1">
        <f t="array" ref="E28">_xldudf_BA_ACCOUNTDESCRIPTION(File0, "1000")</f>
        <v>0</v>
      </c>
    </row>
    <row r="29" spans="1:5" x14ac:dyDescent="0.2">
      <c r="A29" s="54" t="s">
        <v>28</v>
      </c>
      <c r="E29" s="59" cm="1">
        <f t="array" ref="E29">_xldudf_BA_ACCOUNTDESCRIPTION(File0, A29)</f>
        <v>0</v>
      </c>
    </row>
    <row r="30" spans="1:5" x14ac:dyDescent="0.2">
      <c r="A30" s="54">
        <v>1000</v>
      </c>
      <c r="B30" s="54" t="s">
        <v>96</v>
      </c>
      <c r="E30" s="59" cm="1">
        <f t="array" ref="E30">_xldudf_BA_ACCOUNTDESCRIPTION(File0, A30,B30)</f>
        <v>0</v>
      </c>
    </row>
    <row r="31" spans="1:5" x14ac:dyDescent="0.2">
      <c r="E31" s="59"/>
    </row>
    <row r="32" spans="1:5" x14ac:dyDescent="0.2">
      <c r="A32" s="62" t="s">
        <v>97</v>
      </c>
      <c r="B32" s="62"/>
      <c r="C32" s="62"/>
      <c r="D32" s="62"/>
      <c r="E32" s="62"/>
    </row>
    <row r="33" spans="1:5" x14ac:dyDescent="0.2">
      <c r="E33" s="59" t="e" cm="1">
        <f t="array" ref="E33">_xldudf_BA_AMOUNT(File0, "1000")</f>
        <v>#VALUE!</v>
      </c>
    </row>
    <row r="34" spans="1:5" x14ac:dyDescent="0.2">
      <c r="E34" s="59" t="e" cm="1">
        <f t="array" ref="E34">_xldudf_BA_AMOUNT(File0, "1000", "2024-01-01/2024-12-31")</f>
        <v>#VALUE!</v>
      </c>
    </row>
    <row r="35" spans="1:5" ht="16" customHeight="1" x14ac:dyDescent="0.2">
      <c r="A35" s="54">
        <v>1000</v>
      </c>
      <c r="B35" s="58">
        <v>45292</v>
      </c>
      <c r="C35" s="57">
        <v>45657</v>
      </c>
      <c r="D35" s="56" t="str" cm="1">
        <f t="array" ref="D35">_xldudf_BA_CREATEPERIOD(B35,C35)</f>
        <v>2024-01-01/2024-12-31</v>
      </c>
      <c r="E35" s="59" t="e" cm="1">
        <f t="array" ref="E35">_xldudf_BA_AMOUNT(File0, A35, D35)</f>
        <v>#VALUE!</v>
      </c>
    </row>
    <row r="36" spans="1:5" x14ac:dyDescent="0.2">
      <c r="A36" s="54">
        <v>1000</v>
      </c>
      <c r="B36" s="54" t="s">
        <v>1</v>
      </c>
      <c r="E36" s="59" t="e" cm="1">
        <f t="array" ref="E36">_xldudf_BA_AMOUNT(File0, A36,B36)</f>
        <v>#VALUE!</v>
      </c>
    </row>
    <row r="37" spans="1:5" x14ac:dyDescent="0.2">
      <c r="E37" s="59"/>
    </row>
    <row r="38" spans="1:5" x14ac:dyDescent="0.2">
      <c r="A38" s="62" t="s">
        <v>98</v>
      </c>
      <c r="B38" s="62"/>
      <c r="C38" s="62"/>
      <c r="D38" s="62"/>
      <c r="E38" s="62"/>
    </row>
    <row r="39" spans="1:5" x14ac:dyDescent="0.2">
      <c r="E39" s="59" t="e" cm="1">
        <f t="array" ref="E39">_xldudf_BA_BALANCE(File0, "1000", "2024-01-01/2024-12-31")</f>
        <v>#VALUE!</v>
      </c>
    </row>
    <row r="40" spans="1:5" x14ac:dyDescent="0.2">
      <c r="A40" s="54">
        <v>1000</v>
      </c>
      <c r="E40" s="59" t="e" cm="1">
        <f t="array" ref="E40">_xldudf_BA_BALANCE(File0, A40)</f>
        <v>#VALUE!</v>
      </c>
    </row>
    <row r="41" spans="1:5" ht="17" x14ac:dyDescent="0.2">
      <c r="A41" s="54">
        <v>1000</v>
      </c>
      <c r="B41" s="58">
        <v>45292</v>
      </c>
      <c r="C41" s="57">
        <v>45657</v>
      </c>
      <c r="D41" s="57" t="str" cm="1">
        <f t="array" ref="D41">_xldudf_BA_CREATEPERIOD(B41,C41)</f>
        <v>2024-01-01/2024-12-31</v>
      </c>
      <c r="E41" s="59" t="e" cm="1">
        <f t="array" ref="E41">_xldudf_BA_BALANCE(File0,A41,D41)</f>
        <v>#VALUE!</v>
      </c>
    </row>
    <row r="42" spans="1:5" x14ac:dyDescent="0.2">
      <c r="A42" s="54" t="s">
        <v>84</v>
      </c>
      <c r="B42" s="58">
        <v>45292</v>
      </c>
      <c r="C42" s="57">
        <v>45657</v>
      </c>
      <c r="D42" s="57"/>
      <c r="E42" s="59" t="e" cm="1">
        <f t="array" ref="E42">_xldudf_BA_BALANCE(File0, A42,_xldudf_BA_CREATEPERIOD(B42,C42))</f>
        <v>#VALUE!</v>
      </c>
    </row>
    <row r="43" spans="1:5" x14ac:dyDescent="0.2">
      <c r="A43" s="54" t="s">
        <v>99</v>
      </c>
      <c r="E43" s="59" t="e" cm="1">
        <f t="array" ref="E43">_xldudf_BA_BALANCE(File0, A43)</f>
        <v>#VALUE!</v>
      </c>
    </row>
    <row r="44" spans="1:5" x14ac:dyDescent="0.2">
      <c r="A44" s="54" t="s">
        <v>28</v>
      </c>
      <c r="E44" s="59" t="e" cm="1">
        <f t="array" ref="E44">_xldudf_BA_BALANCE(File0, A44)</f>
        <v>#VALUE!</v>
      </c>
    </row>
    <row r="45" spans="1:5" x14ac:dyDescent="0.2">
      <c r="A45" s="54" t="s">
        <v>100</v>
      </c>
      <c r="E45" s="59" t="e" cm="1">
        <f t="array" ref="E45">_xldudf_BA_BALANCE(File0, A45)</f>
        <v>#VALUE!</v>
      </c>
    </row>
    <row r="46" spans="1:5" x14ac:dyDescent="0.2">
      <c r="E46" s="59"/>
    </row>
    <row r="47" spans="1:5" x14ac:dyDescent="0.2">
      <c r="A47" s="62" t="s">
        <v>101</v>
      </c>
      <c r="B47" s="62"/>
      <c r="C47" s="62"/>
      <c r="D47" s="62"/>
      <c r="E47" s="62"/>
    </row>
    <row r="48" spans="1:5" x14ac:dyDescent="0.2">
      <c r="E48" s="59" t="e" cm="1">
        <f t="array" ref="E48">_xldudf_BA_OPENING(File0, "1000")</f>
        <v>#VALUE!</v>
      </c>
    </row>
    <row r="49" spans="1:5" x14ac:dyDescent="0.2">
      <c r="A49" s="54">
        <v>1000</v>
      </c>
      <c r="B49" s="54" t="s">
        <v>1</v>
      </c>
      <c r="E49" s="59" t="e" cm="1">
        <f t="array" ref="E49">_xldudf_BA_OPENING(File0, A49, B49)</f>
        <v>#VALUE!</v>
      </c>
    </row>
    <row r="50" spans="1:5" x14ac:dyDescent="0.2">
      <c r="A50" s="54">
        <v>1000</v>
      </c>
      <c r="B50" s="54" t="s">
        <v>87</v>
      </c>
      <c r="E50" s="59" t="e" cm="1">
        <f t="array" ref="E50">_xldudf_BA_OPENING(File0, A50, B50)</f>
        <v>#VALUE!</v>
      </c>
    </row>
    <row r="51" spans="1:5" x14ac:dyDescent="0.2">
      <c r="E51" s="59"/>
    </row>
    <row r="52" spans="1:5" x14ac:dyDescent="0.2">
      <c r="A52" s="62" t="s">
        <v>102</v>
      </c>
      <c r="B52" s="62"/>
      <c r="C52" s="62"/>
      <c r="D52" s="62"/>
      <c r="E52" s="62"/>
    </row>
    <row r="53" spans="1:5" x14ac:dyDescent="0.2">
      <c r="E53" s="59" t="e" cm="1">
        <f t="array" ref="E53">_xldudf_BA_TOTAL(File0, "4100")</f>
        <v>#VALUE!</v>
      </c>
    </row>
    <row r="54" spans="1:5" x14ac:dyDescent="0.2">
      <c r="A54" s="54" t="s">
        <v>3</v>
      </c>
      <c r="B54" s="54" t="s">
        <v>1</v>
      </c>
      <c r="E54" s="59" t="e" cm="1">
        <f t="array" ref="E54">_xldudf_BA_TOTAL(File0, A54, B54)</f>
        <v>#VALUE!</v>
      </c>
    </row>
    <row r="55" spans="1:5" x14ac:dyDescent="0.2">
      <c r="A55" s="54" t="s">
        <v>4</v>
      </c>
      <c r="B55" s="54" t="s">
        <v>2</v>
      </c>
      <c r="E55" s="59" t="e" cm="1">
        <f t="array" ref="E55">_xldudf_BA_TOTAL(File0, A55, B55)</f>
        <v>#VALUE!</v>
      </c>
    </row>
    <row r="56" spans="1:5" x14ac:dyDescent="0.2">
      <c r="E56" s="59"/>
    </row>
    <row r="57" spans="1:5" x14ac:dyDescent="0.2">
      <c r="A57" s="62" t="s">
        <v>103</v>
      </c>
      <c r="B57" s="62"/>
      <c r="C57" s="62"/>
      <c r="D57" s="62"/>
      <c r="E57" s="62"/>
    </row>
    <row r="58" spans="1:5" x14ac:dyDescent="0.2">
      <c r="E58" s="59" t="e" cm="1">
        <f t="array" ref="E58">_xldudf_BA_INTEREST(File0, "1000", "5")</f>
        <v>#VALUE!</v>
      </c>
    </row>
    <row r="59" spans="1:5" x14ac:dyDescent="0.2">
      <c r="A59" s="54">
        <v>1000</v>
      </c>
      <c r="B59" s="54">
        <v>5</v>
      </c>
      <c r="C59" s="55" t="s">
        <v>1</v>
      </c>
      <c r="D59" s="55"/>
      <c r="E59" s="59" t="e" cm="1">
        <f t="array" ref="E59">_xldudf_BA_INTEREST(File0,A59,B59,C59)</f>
        <v>#VALUE!</v>
      </c>
    </row>
    <row r="60" spans="1:5" x14ac:dyDescent="0.2">
      <c r="A60" s="54">
        <v>2000</v>
      </c>
      <c r="B60" s="54">
        <v>-5</v>
      </c>
      <c r="C60" s="55"/>
      <c r="D60" s="55"/>
      <c r="E60" s="59" t="e" cm="1">
        <f t="array" ref="E60">_xldudf_BA_INTEREST(File0,A60,B60)</f>
        <v>#VALUE!</v>
      </c>
    </row>
    <row r="61" spans="1:5" x14ac:dyDescent="0.2">
      <c r="A61" s="54">
        <v>2000</v>
      </c>
      <c r="B61" s="54">
        <v>-5</v>
      </c>
      <c r="C61" s="55" t="s">
        <v>1</v>
      </c>
      <c r="D61" s="55"/>
      <c r="E61" s="59" t="e" cm="1">
        <f t="array" ref="E61">_xldudf_BA_INTEREST(File0, A61,B61,C61)</f>
        <v>#VALUE!</v>
      </c>
    </row>
    <row r="62" spans="1:5" x14ac:dyDescent="0.2">
      <c r="E62" s="59"/>
    </row>
    <row r="63" spans="1:5" x14ac:dyDescent="0.2">
      <c r="A63" s="62" t="s">
        <v>104</v>
      </c>
      <c r="B63" s="62"/>
      <c r="C63" s="62"/>
      <c r="D63" s="62"/>
      <c r="E63" s="62"/>
    </row>
    <row r="64" spans="1:5" x14ac:dyDescent="0.2">
      <c r="E64" s="59" t="e" cm="1">
        <f t="array" ref="E64">_xldudf_BA_VATBALANCE(File0, "S10", "taxable")</f>
        <v>#VALUE!</v>
      </c>
    </row>
    <row r="65" spans="1:5" x14ac:dyDescent="0.2">
      <c r="A65" s="54" t="s">
        <v>5</v>
      </c>
      <c r="B65" s="54" t="s">
        <v>107</v>
      </c>
      <c r="E65" s="59" t="e" cm="1">
        <f t="array" ref="E65">_xldudf_BA_VATBALANCE(File0,A65,B65)</f>
        <v>#VALUE!</v>
      </c>
    </row>
    <row r="66" spans="1:5" x14ac:dyDescent="0.2">
      <c r="A66" s="54" t="s">
        <v>105</v>
      </c>
      <c r="B66" s="54" t="s">
        <v>106</v>
      </c>
      <c r="E66" s="59" t="e" cm="1">
        <f t="array" ref="E66">_xldudf_BA_VATBALANCE(File0, A66, B66)</f>
        <v>#VALUE!</v>
      </c>
    </row>
    <row r="67" spans="1:5" x14ac:dyDescent="0.2">
      <c r="E67" s="59"/>
    </row>
    <row r="68" spans="1:5" x14ac:dyDescent="0.2">
      <c r="A68" s="62" t="s">
        <v>108</v>
      </c>
      <c r="B68" s="62"/>
      <c r="C68" s="62"/>
      <c r="D68" s="62"/>
      <c r="E68" s="62"/>
    </row>
    <row r="69" spans="1:5" x14ac:dyDescent="0.2">
      <c r="E69" s="59" cm="1">
        <f t="array" ref="E69">_xldudf_BA_VATDESCRIPTION(File0, "S10")</f>
        <v>0</v>
      </c>
    </row>
    <row r="70" spans="1:5" x14ac:dyDescent="0.2">
      <c r="A70" s="54" t="s">
        <v>5</v>
      </c>
      <c r="B70" s="54" t="s">
        <v>109</v>
      </c>
      <c r="E70" s="59" cm="1">
        <f t="array" ref="E70">_xldudf_BA_VATDESCRIPTION(File0,A70,B70)</f>
        <v>0</v>
      </c>
    </row>
    <row r="71" spans="1:5" x14ac:dyDescent="0.2">
      <c r="E71" s="59"/>
    </row>
    <row r="72" spans="1:5" x14ac:dyDescent="0.2">
      <c r="A72" s="62" t="s">
        <v>110</v>
      </c>
      <c r="B72" s="62"/>
      <c r="C72" s="62"/>
      <c r="D72" s="62"/>
      <c r="E72" s="62"/>
    </row>
    <row r="73" spans="1:5" x14ac:dyDescent="0.2">
      <c r="E73" s="59" t="e" cm="1">
        <f t="array" ref="E73">_xldudf_BA_BUDGETAMOUNT(File0, "1000")</f>
        <v>#VALUE!</v>
      </c>
    </row>
    <row r="74" spans="1:5" x14ac:dyDescent="0.2">
      <c r="E74" s="59" t="e" cm="1">
        <f t="array" ref="E74">_xldudf_BA_BUDGETAMOUNT(File0, "1000", "2024-01-01/2024-12-31")</f>
        <v>#VALUE!</v>
      </c>
    </row>
    <row r="75" spans="1:5" x14ac:dyDescent="0.2">
      <c r="A75" s="54">
        <v>1000</v>
      </c>
      <c r="B75" s="58">
        <v>45292</v>
      </c>
      <c r="C75" s="57">
        <v>45657</v>
      </c>
      <c r="D75" s="57"/>
      <c r="E75" s="59" t="e" cm="1">
        <f t="array" ref="E75">_xldudf_BA_BUDGETAMOUNT(File0, A75, _xldudf_BA_CREATEPERIOD(B75,C75))</f>
        <v>#VALUE!</v>
      </c>
    </row>
    <row r="76" spans="1:5" x14ac:dyDescent="0.2">
      <c r="A76" s="54">
        <v>1000</v>
      </c>
      <c r="B76" s="54" t="s">
        <v>1</v>
      </c>
      <c r="E76" s="59" t="e" cm="1">
        <f t="array" ref="E76">_xldudf_BA_BUDGETAMOUNT(File0, A76,B76)</f>
        <v>#VALUE!</v>
      </c>
    </row>
    <row r="77" spans="1:5" x14ac:dyDescent="0.2">
      <c r="E77" s="59"/>
    </row>
    <row r="78" spans="1:5" x14ac:dyDescent="0.2">
      <c r="A78" s="62" t="s">
        <v>111</v>
      </c>
      <c r="B78" s="62"/>
      <c r="C78" s="62"/>
      <c r="D78" s="62"/>
      <c r="E78" s="62"/>
    </row>
    <row r="79" spans="1:5" x14ac:dyDescent="0.2">
      <c r="E79" s="59" t="e" cm="1">
        <f t="array" ref="E79">_xldudf_BA_BUDGETBALANCE(File0, "1000", "2024-01-01/2024-12-31")</f>
        <v>#VALUE!</v>
      </c>
    </row>
    <row r="80" spans="1:5" x14ac:dyDescent="0.2">
      <c r="A80" s="54">
        <v>1000</v>
      </c>
      <c r="E80" s="59" t="e" cm="1">
        <f t="array" ref="E80">_xldudf_BA_BUDGETBALANCE(File0, A80)</f>
        <v>#VALUE!</v>
      </c>
    </row>
    <row r="81" spans="1:5" x14ac:dyDescent="0.2">
      <c r="A81" s="54">
        <v>1000</v>
      </c>
      <c r="B81" s="58">
        <v>45292</v>
      </c>
      <c r="C81" s="57">
        <v>45657</v>
      </c>
      <c r="D81" s="57"/>
      <c r="E81" s="59" t="e" cm="1">
        <f t="array" ref="E81">_xldudf_BA_BUDGETBALANCE(File0, A81, _xldudf_BA_CREATEPERIOD(B81,C81))</f>
        <v>#VALUE!</v>
      </c>
    </row>
    <row r="82" spans="1:5" x14ac:dyDescent="0.2">
      <c r="A82" s="54" t="s">
        <v>84</v>
      </c>
      <c r="E82" s="59" t="e" cm="1">
        <f t="array" ref="E82">_xldudf_BA_BUDGETBALANCE(File0, A82,_xldudf_BA_CREATEPERIOD(B81,C81))</f>
        <v>#VALUE!</v>
      </c>
    </row>
    <row r="83" spans="1:5" x14ac:dyDescent="0.2">
      <c r="A83" s="54" t="s">
        <v>99</v>
      </c>
      <c r="E83" s="59" t="e" cm="1">
        <f t="array" ref="E83">_xldudf_BA_BUDGETBALANCE(File0, A83)</f>
        <v>#VALUE!</v>
      </c>
    </row>
    <row r="84" spans="1:5" x14ac:dyDescent="0.2">
      <c r="A84" s="54" t="s">
        <v>28</v>
      </c>
      <c r="E84" s="59" t="e" cm="1">
        <f t="array" ref="E84">_xldudf_BA_BUDGETBALANCE(File0, A84)</f>
        <v>#VALUE!</v>
      </c>
    </row>
    <row r="85" spans="1:5" x14ac:dyDescent="0.2">
      <c r="A85" s="54" t="s">
        <v>100</v>
      </c>
      <c r="E85" s="59" t="e" cm="1">
        <f t="array" ref="E85">_xldudf_BA_BUDGETBALANCE(File0, A85)</f>
        <v>#VALUE!</v>
      </c>
    </row>
    <row r="86" spans="1:5" x14ac:dyDescent="0.2">
      <c r="E86" s="59"/>
    </row>
    <row r="87" spans="1:5" x14ac:dyDescent="0.2">
      <c r="A87" s="62" t="s">
        <v>112</v>
      </c>
      <c r="B87" s="62"/>
      <c r="C87" s="62"/>
      <c r="D87" s="62"/>
      <c r="E87" s="62"/>
    </row>
    <row r="88" spans="1:5" x14ac:dyDescent="0.2">
      <c r="E88" s="59" t="e" cm="1">
        <f t="array" ref="E88">_xldudf_BA_BUDGETOPENING(File0, "1000")</f>
        <v>#VALUE!</v>
      </c>
    </row>
    <row r="89" spans="1:5" x14ac:dyDescent="0.2">
      <c r="A89" s="54">
        <v>1000</v>
      </c>
      <c r="B89" s="54" t="s">
        <v>1</v>
      </c>
      <c r="E89" s="59" t="e" cm="1">
        <f t="array" ref="E89">_xldudf_BA_BUDGETOPENING(File0, A89, B89)</f>
        <v>#VALUE!</v>
      </c>
    </row>
    <row r="90" spans="1:5" x14ac:dyDescent="0.2">
      <c r="A90" s="54">
        <v>1000</v>
      </c>
      <c r="B90" s="54" t="s">
        <v>87</v>
      </c>
      <c r="E90" s="59" t="e" cm="1">
        <f t="array" ref="E90">_xldudf_BA_BUDGETOPENING(File0, A90, B90)</f>
        <v>#VALUE!</v>
      </c>
    </row>
    <row r="91" spans="1:5" x14ac:dyDescent="0.2">
      <c r="E91" s="59"/>
    </row>
    <row r="92" spans="1:5" x14ac:dyDescent="0.2">
      <c r="A92" s="62" t="s">
        <v>113</v>
      </c>
      <c r="B92" s="62"/>
      <c r="C92" s="62"/>
      <c r="D92" s="62"/>
      <c r="E92" s="62"/>
    </row>
    <row r="93" spans="1:5" x14ac:dyDescent="0.2">
      <c r="E93" s="59" t="e" cm="1">
        <f t="array" ref="E93">_xldudf_BA_BUDGETTOTAL(File0, "4100")</f>
        <v>#VALUE!</v>
      </c>
    </row>
    <row r="94" spans="1:5" x14ac:dyDescent="0.2">
      <c r="A94" s="54" t="s">
        <v>3</v>
      </c>
      <c r="B94" s="54" t="s">
        <v>1</v>
      </c>
      <c r="E94" s="59" t="e" cm="1">
        <f t="array" ref="E94">_xldudf_BA_BUDGETTOTAL(File0, A94, B94)</f>
        <v>#VALUE!</v>
      </c>
    </row>
    <row r="95" spans="1:5" x14ac:dyDescent="0.2">
      <c r="A95" s="54" t="s">
        <v>4</v>
      </c>
      <c r="B95" s="54" t="s">
        <v>2</v>
      </c>
      <c r="E95" s="59" t="e" cm="1">
        <f t="array" ref="E95">_xldudf_BA_BUDGETTOTAL(File0, A95, B95)</f>
        <v>#VALUE!</v>
      </c>
    </row>
    <row r="96" spans="1:5" x14ac:dyDescent="0.2">
      <c r="E96" s="59"/>
    </row>
    <row r="97" spans="1:5" x14ac:dyDescent="0.2">
      <c r="A97" s="62" t="s">
        <v>114</v>
      </c>
      <c r="B97" s="62"/>
      <c r="C97" s="62"/>
      <c r="D97" s="62"/>
      <c r="E97" s="62"/>
    </row>
    <row r="98" spans="1:5" x14ac:dyDescent="0.2">
      <c r="E98" s="59" t="e" cm="1">
        <f t="array" ref="E98">_xldudf_BA_BUDGETINTEREST(File0, "1000", "5")</f>
        <v>#VALUE!</v>
      </c>
    </row>
    <row r="99" spans="1:5" x14ac:dyDescent="0.2">
      <c r="A99" s="54">
        <v>1000</v>
      </c>
      <c r="B99" s="54">
        <v>5</v>
      </c>
      <c r="C99" s="55" t="s">
        <v>1</v>
      </c>
      <c r="D99" s="55"/>
      <c r="E99" s="59" t="e" cm="1">
        <f t="array" ref="E99">_xldudf_BA_BUDGETINTEREST(File0,A99,B99,C99)</f>
        <v>#VALUE!</v>
      </c>
    </row>
    <row r="100" spans="1:5" x14ac:dyDescent="0.2">
      <c r="A100" s="54">
        <v>2000</v>
      </c>
      <c r="B100" s="54">
        <v>-5</v>
      </c>
      <c r="C100" s="55"/>
      <c r="D100" s="55"/>
      <c r="E100" s="59" t="e" cm="1">
        <f t="array" ref="E100">_xldudf_BA_BUDGETINTEREST(File0,A100,B100)</f>
        <v>#VALUE!</v>
      </c>
    </row>
    <row r="101" spans="1:5" x14ac:dyDescent="0.2">
      <c r="A101" s="54">
        <v>2000</v>
      </c>
      <c r="B101" s="54">
        <v>-5</v>
      </c>
      <c r="C101" s="55" t="s">
        <v>1</v>
      </c>
      <c r="D101" s="55"/>
      <c r="E101" s="59" t="e" cm="1">
        <f t="array" ref="E101">_xldudf_BA_BUDGETINTEREST(File0, A101,B101,C101)</f>
        <v>#VALUE!</v>
      </c>
    </row>
    <row r="102" spans="1:5" x14ac:dyDescent="0.2">
      <c r="E102" s="59"/>
    </row>
    <row r="103" spans="1:5" x14ac:dyDescent="0.2">
      <c r="A103" s="62" t="s">
        <v>115</v>
      </c>
      <c r="B103" s="62"/>
      <c r="C103" s="62"/>
      <c r="D103" s="62"/>
      <c r="E103" s="62"/>
    </row>
    <row r="104" spans="1:5" x14ac:dyDescent="0.2">
      <c r="E104" s="59" cm="1">
        <f t="array" ref="E104">_xldudf_BA_CELLVALUE(File0, "Accounts", 2, "Description")</f>
        <v>0</v>
      </c>
    </row>
    <row r="105" spans="1:5" x14ac:dyDescent="0.2">
      <c r="A105" s="54" t="s">
        <v>47</v>
      </c>
      <c r="B105" s="54" t="s">
        <v>116</v>
      </c>
      <c r="C105" s="55" t="s">
        <v>117</v>
      </c>
      <c r="D105" s="55"/>
      <c r="E105" s="59" cm="1">
        <f t="array" ref="E105">_xldudf_BA_CELLVALUE(File0, A105,B105,C105)</f>
        <v>0</v>
      </c>
    </row>
    <row r="106" spans="1:5" x14ac:dyDescent="0.2">
      <c r="A106" s="54" t="s">
        <v>47</v>
      </c>
      <c r="B106" s="54" t="s">
        <v>118</v>
      </c>
      <c r="C106" s="55" t="s">
        <v>119</v>
      </c>
      <c r="D106" s="55"/>
      <c r="E106" s="59" cm="1">
        <f t="array" ref="E106">_xldudf_BA_CELLVALUE(File0, A106,B106,C106)</f>
        <v>0</v>
      </c>
    </row>
    <row r="107" spans="1:5" x14ac:dyDescent="0.2">
      <c r="E107" s="59"/>
    </row>
    <row r="108" spans="1:5" x14ac:dyDescent="0.2">
      <c r="A108" s="62" t="s">
        <v>120</v>
      </c>
      <c r="B108" s="62"/>
      <c r="C108" s="62"/>
      <c r="D108" s="62"/>
      <c r="E108" s="62"/>
    </row>
    <row r="109" spans="1:5" x14ac:dyDescent="0.2">
      <c r="E109" s="59" t="e" cm="1">
        <f t="array" ref="E109">_xldudf_BA_CELLAMOUNT(File0, "Accounts", 3, "Opening")</f>
        <v>#VALUE!</v>
      </c>
    </row>
    <row r="110" spans="1:5" x14ac:dyDescent="0.2">
      <c r="A110" s="54" t="s">
        <v>47</v>
      </c>
      <c r="B110" s="54" t="s">
        <v>116</v>
      </c>
      <c r="C110" s="55" t="s">
        <v>121</v>
      </c>
      <c r="D110" s="55"/>
      <c r="E110" s="59" t="e" cm="1">
        <f t="array" ref="E110">_xldudf_BA_CELLAMOUNT(File0,A110,B110,C110)</f>
        <v>#VALUE!</v>
      </c>
    </row>
    <row r="111" spans="1:5" x14ac:dyDescent="0.2">
      <c r="A111" s="54" t="s">
        <v>47</v>
      </c>
      <c r="B111" s="54" t="s">
        <v>118</v>
      </c>
      <c r="C111" s="55" t="s">
        <v>23</v>
      </c>
      <c r="D111" s="55"/>
      <c r="E111" s="59" t="e" cm="1">
        <f t="array" ref="E111">_xldudf_BA_CELLAMOUNT(File0,A111,B111,C111)</f>
        <v>#VALUE!</v>
      </c>
    </row>
  </sheetData>
  <mergeCells count="19">
    <mergeCell ref="A63:E63"/>
    <mergeCell ref="A6:E6"/>
    <mergeCell ref="A10:E10"/>
    <mergeCell ref="A15:E15"/>
    <mergeCell ref="A20:E20"/>
    <mergeCell ref="A27:E27"/>
    <mergeCell ref="A32:E32"/>
    <mergeCell ref="A38:E38"/>
    <mergeCell ref="A47:E47"/>
    <mergeCell ref="A52:E52"/>
    <mergeCell ref="A57:E57"/>
    <mergeCell ref="A103:E103"/>
    <mergeCell ref="A108:E108"/>
    <mergeCell ref="A68:E68"/>
    <mergeCell ref="A72:E72"/>
    <mergeCell ref="A78:E78"/>
    <mergeCell ref="A87:E87"/>
    <mergeCell ref="A92:E92"/>
    <mergeCell ref="A97:E9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C988E-65F7-1C4D-948C-F3C077AB9FFC}">
  <dimension ref="A2:D35"/>
  <sheetViews>
    <sheetView zoomScale="120" zoomScaleNormal="120" workbookViewId="0"/>
  </sheetViews>
  <sheetFormatPr baseColWidth="10" defaultRowHeight="19" x14ac:dyDescent="0.25"/>
  <cols>
    <col min="1" max="1" width="10.83203125" style="1"/>
    <col min="2" max="2" width="54" style="1" bestFit="1" customWidth="1"/>
    <col min="3" max="4" width="13.6640625" style="1" bestFit="1" customWidth="1"/>
    <col min="5" max="16384" width="10.83203125" style="1"/>
  </cols>
  <sheetData>
    <row r="2" spans="1:4" x14ac:dyDescent="0.25">
      <c r="B2" s="10" cm="1">
        <f t="array" ref="B2">_xldudf_BA_INFO( File0,"Base","HeaderLeft")</f>
        <v>0</v>
      </c>
      <c r="C2" s="12"/>
    </row>
    <row r="3" spans="1:4" x14ac:dyDescent="0.25">
      <c r="B3" s="10" cm="1">
        <f t="array" ref="B3">_xldudf_BA_INFO( File0,"Base","HeaderRight")</f>
        <v>0</v>
      </c>
      <c r="C3" s="12"/>
    </row>
    <row r="4" spans="1:4" x14ac:dyDescent="0.25">
      <c r="B4" s="11"/>
      <c r="C4" s="12"/>
    </row>
    <row r="5" spans="1:4" x14ac:dyDescent="0.25">
      <c r="B5" s="22" t="s">
        <v>23</v>
      </c>
      <c r="C5" s="23" t="e" cm="1">
        <f t="array" ref="C5">_xldudf_BA_INFO(File0, "AccountingDataBase","ClosureDate")</f>
        <v>#VALUE!</v>
      </c>
      <c r="D5" s="24" t="e" cm="1">
        <f t="array" ref="D5">_xldudf_BA_INFO( File1,"AccountingDataBase","ClosureDate")</f>
        <v>#VALUE!</v>
      </c>
    </row>
    <row r="6" spans="1:4" x14ac:dyDescent="0.25">
      <c r="A6" s="4" t="s">
        <v>24</v>
      </c>
      <c r="B6" s="13" cm="1">
        <f t="array" ref="B6">_xldudf_BA_ACCOUNTDESCRIPTION(File0,A6)</f>
        <v>0</v>
      </c>
      <c r="C6" s="6" t="e" cm="1">
        <f t="array" ref="C6">_xldudf_BA_AMOUNT(File0,$A6)</f>
        <v>#VALUE!</v>
      </c>
      <c r="D6" s="14" t="e" cm="1">
        <f t="array" ref="D6">_xldudf_BA_AMOUNT(File1,$A6)</f>
        <v>#VALUE!</v>
      </c>
    </row>
    <row r="7" spans="1:4" x14ac:dyDescent="0.25">
      <c r="A7" s="4" t="s">
        <v>25</v>
      </c>
      <c r="B7" s="13" cm="1">
        <f t="array" ref="B7">_xldudf_BA_ACCOUNTDESCRIPTION(File0,A7)</f>
        <v>0</v>
      </c>
      <c r="C7" s="6" t="e" cm="1">
        <f t="array" ref="C7">_xldudf_BA_AMOUNT(File0,$A7)</f>
        <v>#VALUE!</v>
      </c>
      <c r="D7" s="14" t="e" cm="1">
        <f t="array" ref="D7">_xldudf_BA_AMOUNT(File1,$A7)</f>
        <v>#VALUE!</v>
      </c>
    </row>
    <row r="8" spans="1:4" x14ac:dyDescent="0.25">
      <c r="A8" s="4" t="s">
        <v>26</v>
      </c>
      <c r="B8" s="13" cm="1">
        <f t="array" ref="B8">_xldudf_BA_ACCOUNTDESCRIPTION(File0,A8)</f>
        <v>0</v>
      </c>
      <c r="C8" s="6" t="e" cm="1">
        <f t="array" ref="C8">_xldudf_BA_AMOUNT(File0,$A8)</f>
        <v>#VALUE!</v>
      </c>
      <c r="D8" s="14" t="e" cm="1">
        <f t="array" ref="D8">_xldudf_BA_AMOUNT(File1,$A8)</f>
        <v>#VALUE!</v>
      </c>
    </row>
    <row r="9" spans="1:4" x14ac:dyDescent="0.25">
      <c r="A9" s="4" t="s">
        <v>27</v>
      </c>
      <c r="B9" s="13" cm="1">
        <f t="array" ref="B9">_xldudf_BA_ACCOUNTDESCRIPTION(File0,A9)</f>
        <v>0</v>
      </c>
      <c r="C9" s="6" t="e" cm="1">
        <f t="array" ref="C9">_xldudf_BA_AMOUNT(File0,$A9)</f>
        <v>#VALUE!</v>
      </c>
      <c r="D9" s="14" t="e" cm="1">
        <f t="array" ref="D9">_xldudf_BA_AMOUNT(File1,$A9)</f>
        <v>#VALUE!</v>
      </c>
    </row>
    <row r="10" spans="1:4" x14ac:dyDescent="0.25">
      <c r="A10" s="4" t="s">
        <v>28</v>
      </c>
      <c r="B10" s="13" cm="1">
        <f t="array" ref="B10">_xldudf_BA_ACCOUNTDESCRIPTION(File0,A10)</f>
        <v>0</v>
      </c>
      <c r="C10" s="6" t="e" cm="1">
        <f t="array" ref="C10">_xldudf_BA_AMOUNT(File0,$A10)</f>
        <v>#VALUE!</v>
      </c>
      <c r="D10" s="14" t="e" cm="1">
        <f t="array" ref="D10">_xldudf_BA_AMOUNT(File1,$A10)</f>
        <v>#VALUE!</v>
      </c>
    </row>
    <row r="11" spans="1:4" x14ac:dyDescent="0.25">
      <c r="A11" s="4" t="s">
        <v>29</v>
      </c>
      <c r="B11" s="13" cm="1">
        <f t="array" ref="B11">_xldudf_BA_ACCOUNTDESCRIPTION(File0,A11)</f>
        <v>0</v>
      </c>
      <c r="C11" s="6" t="e" cm="1">
        <f t="array" ref="C11">_xldudf_BA_AMOUNT(File0,$A11)</f>
        <v>#VALUE!</v>
      </c>
      <c r="D11" s="14" t="e" cm="1">
        <f t="array" ref="D11">_xldudf_BA_AMOUNT(File1,$A11)</f>
        <v>#VALUE!</v>
      </c>
    </row>
    <row r="12" spans="1:4" x14ac:dyDescent="0.25">
      <c r="A12" s="4" t="s">
        <v>30</v>
      </c>
      <c r="B12" s="13" cm="1">
        <f t="array" ref="B12">_xldudf_BA_ACCOUNTDESCRIPTION(File0,A12)</f>
        <v>0</v>
      </c>
      <c r="C12" s="6" t="e" cm="1">
        <f t="array" ref="C12">_xldudf_BA_AMOUNT(File0,$A12)</f>
        <v>#VALUE!</v>
      </c>
      <c r="D12" s="14" t="e" cm="1">
        <f t="array" ref="D12">_xldudf_BA_AMOUNT(File1,$A12)</f>
        <v>#VALUE!</v>
      </c>
    </row>
    <row r="13" spans="1:4" x14ac:dyDescent="0.25">
      <c r="A13" s="4" t="s">
        <v>29</v>
      </c>
      <c r="B13" s="13" cm="1">
        <f t="array" ref="B13">_xldudf_BA_ACCOUNTDESCRIPTION(File0,A13)</f>
        <v>0</v>
      </c>
      <c r="C13" s="6" t="e" cm="1">
        <f t="array" ref="C13">_xldudf_BA_AMOUNT(File0,$A13)</f>
        <v>#VALUE!</v>
      </c>
      <c r="D13" s="14" t="e" cm="1">
        <f t="array" ref="D13">_xldudf_BA_AMOUNT(File1,$A13)</f>
        <v>#VALUE!</v>
      </c>
    </row>
    <row r="14" spans="1:4" x14ac:dyDescent="0.25">
      <c r="A14" s="4" t="s">
        <v>31</v>
      </c>
      <c r="B14" s="13" cm="1">
        <f t="array" ref="B14">_xldudf_BA_ACCOUNTDESCRIPTION(File0,A14)</f>
        <v>0</v>
      </c>
      <c r="C14" s="6" t="e" cm="1">
        <f t="array" ref="C14">_xldudf_BA_AMOUNT(File0,$A14)</f>
        <v>#VALUE!</v>
      </c>
      <c r="D14" s="14" t="e" cm="1">
        <f t="array" ref="D14">_xldudf_BA_AMOUNT(File1,$A14)</f>
        <v>#VALUE!</v>
      </c>
    </row>
    <row r="15" spans="1:4" x14ac:dyDescent="0.25">
      <c r="A15" s="4" t="s">
        <v>0</v>
      </c>
      <c r="B15" s="15" cm="1">
        <f t="array" ref="B15">_xldudf_BA_ACCOUNTDESCRIPTION(File0,A15)</f>
        <v>0</v>
      </c>
      <c r="C15" s="26" t="e" cm="1">
        <f t="array" ref="C15">_xldudf_BA_AMOUNT(File0,$A15)</f>
        <v>#VALUE!</v>
      </c>
      <c r="D15" s="27" t="e" cm="1">
        <f t="array" ref="D15">_xldudf_BA_AMOUNT(File1,$A15)</f>
        <v>#VALUE!</v>
      </c>
    </row>
    <row r="16" spans="1:4" x14ac:dyDescent="0.25">
      <c r="A16" s="5"/>
      <c r="B16" s="17"/>
      <c r="C16" s="6"/>
      <c r="D16" s="14"/>
    </row>
    <row r="17" spans="1:4" x14ac:dyDescent="0.25">
      <c r="A17" s="5" t="s">
        <v>32</v>
      </c>
      <c r="B17" s="13" cm="1">
        <f t="array" ref="B17">_xldudf_BA_ACCOUNTDESCRIPTION(File0,A17)</f>
        <v>0</v>
      </c>
      <c r="C17" s="6" t="e" cm="1">
        <f t="array" ref="C17">_xldudf_BA_AMOUNT(File0,$A17)</f>
        <v>#VALUE!</v>
      </c>
      <c r="D17" s="14" t="e" cm="1">
        <f t="array" ref="D17">_xldudf_BA_AMOUNT(File1,$A17)</f>
        <v>#VALUE!</v>
      </c>
    </row>
    <row r="18" spans="1:4" x14ac:dyDescent="0.25">
      <c r="A18" s="4" t="s">
        <v>33</v>
      </c>
      <c r="B18" s="13" cm="1">
        <f t="array" ref="B18">_xldudf_BA_ACCOUNTDESCRIPTION(File0,A18)</f>
        <v>0</v>
      </c>
      <c r="C18" s="6" t="e" cm="1">
        <f t="array" ref="C18">_xldudf_BA_AMOUNT(File0,$A18)</f>
        <v>#VALUE!</v>
      </c>
      <c r="D18" s="14" t="e" cm="1">
        <f t="array" ref="D18">_xldudf_BA_AMOUNT(File1,$A18)</f>
        <v>#VALUE!</v>
      </c>
    </row>
    <row r="19" spans="1:4" x14ac:dyDescent="0.25">
      <c r="A19" s="4" t="s">
        <v>34</v>
      </c>
      <c r="B19" s="13" cm="1">
        <f t="array" ref="B19">_xldudf_BA_ACCOUNTDESCRIPTION(File0,A19)</f>
        <v>0</v>
      </c>
      <c r="C19" s="6" t="e" cm="1">
        <f t="array" ref="C19">_xldudf_BA_AMOUNT(File0,$A19)</f>
        <v>#VALUE!</v>
      </c>
      <c r="D19" s="20" t="e" cm="1">
        <f t="array" ref="D19">_xldudf_BA_AMOUNT(File1,$A19)</f>
        <v>#VALUE!</v>
      </c>
    </row>
    <row r="20" spans="1:4" x14ac:dyDescent="0.25">
      <c r="A20" s="4" t="s">
        <v>35</v>
      </c>
      <c r="B20" s="15" cm="1">
        <f t="array" ref="B20">_xldudf_BA_ACCOUNTDESCRIPTION(File0,A20)</f>
        <v>0</v>
      </c>
      <c r="C20" s="26" t="e" cm="1">
        <f t="array" ref="C20">_xldudf_BA_AMOUNT(File0,$A20)</f>
        <v>#VALUE!</v>
      </c>
      <c r="D20" s="27" t="e" cm="1">
        <f t="array" ref="D20">_xldudf_BA_AMOUNT(File1,$A20)</f>
        <v>#VALUE!</v>
      </c>
    </row>
    <row r="21" spans="1:4" x14ac:dyDescent="0.25">
      <c r="A21" s="4"/>
      <c r="B21" s="9"/>
      <c r="C21" s="21"/>
      <c r="D21" s="21"/>
    </row>
    <row r="22" spans="1:4" x14ac:dyDescent="0.25">
      <c r="A22" s="4"/>
      <c r="B22" s="9"/>
      <c r="C22" s="21"/>
      <c r="D22" s="21"/>
    </row>
    <row r="23" spans="1:4" x14ac:dyDescent="0.25">
      <c r="A23" s="4"/>
      <c r="B23" s="5"/>
      <c r="C23" s="6"/>
    </row>
    <row r="24" spans="1:4" x14ac:dyDescent="0.25">
      <c r="A24" s="11"/>
      <c r="B24" s="25"/>
      <c r="C24" s="23" t="e" cm="1">
        <f t="array" ref="C24">_xldudf_BA_INFO(File0,"AccountingDataBase","ClosureDate")</f>
        <v>#VALUE!</v>
      </c>
      <c r="D24" s="24" t="e" cm="1">
        <f t="array" ref="D24">_xldudf_BA_INFO( File1,"AccountingDataBase","ClosureDate")</f>
        <v>#VALUE!</v>
      </c>
    </row>
    <row r="25" spans="1:4" x14ac:dyDescent="0.25">
      <c r="A25" s="5" t="s">
        <v>4</v>
      </c>
      <c r="B25" s="15" cm="1">
        <f t="array" ref="B25">_xldudf_BA_ACCOUNTDESCRIPTION(File0,A25)</f>
        <v>0</v>
      </c>
      <c r="C25" s="16" t="e" cm="1">
        <f t="array" ref="C25">_xldudf_BA_AMOUNT(File0,$A25)</f>
        <v>#VALUE!</v>
      </c>
      <c r="D25" s="19" t="e" cm="1">
        <f t="array" ref="D25">_xldudf_BA_AMOUNT(File1,$A25)</f>
        <v>#VALUE!</v>
      </c>
    </row>
    <row r="26" spans="1:4" x14ac:dyDescent="0.25">
      <c r="A26" s="4"/>
      <c r="B26" s="13"/>
      <c r="C26" s="6"/>
      <c r="D26" s="18"/>
    </row>
    <row r="27" spans="1:4" x14ac:dyDescent="0.25">
      <c r="A27" s="5" t="s">
        <v>36</v>
      </c>
      <c r="B27" s="15" cm="1">
        <f t="array" ref="B27">_xldudf_BA_ACCOUNTDESCRIPTION(File0,A27)</f>
        <v>0</v>
      </c>
      <c r="C27" s="16" t="e" cm="1">
        <f t="array" ref="C27">_xldudf_BA_AMOUNT(File0,$A27)</f>
        <v>#VALUE!</v>
      </c>
      <c r="D27" s="19" t="e" cm="1">
        <f t="array" ref="D27">_xldudf_BA_AMOUNT(File1,$A27)</f>
        <v>#VALUE!</v>
      </c>
    </row>
    <row r="28" spans="1:4" x14ac:dyDescent="0.25">
      <c r="A28" s="5" t="s">
        <v>37</v>
      </c>
      <c r="B28" s="13" cm="1">
        <f t="array" ref="B28">_xldudf_BA_ACCOUNTDESCRIPTION(File0,A28)</f>
        <v>0</v>
      </c>
      <c r="C28" s="6" t="e" cm="1">
        <f t="array" ref="C28">_xldudf_BA_AMOUNT(File0,$A28)</f>
        <v>#VALUE!</v>
      </c>
      <c r="D28" s="14" t="e" cm="1">
        <f t="array" ref="D28">_xldudf_BA_AMOUNT(File1,$A28)</f>
        <v>#VALUE!</v>
      </c>
    </row>
    <row r="29" spans="1:4" x14ac:dyDescent="0.25">
      <c r="A29" s="5" t="s">
        <v>38</v>
      </c>
      <c r="B29" s="13" cm="1">
        <f t="array" ref="B29">_xldudf_BA_ACCOUNTDESCRIPTION(File0,A29)</f>
        <v>0</v>
      </c>
      <c r="C29" s="6" t="e" cm="1">
        <f t="array" ref="C29">_xldudf_BA_AMOUNT(File0,$A29)</f>
        <v>#VALUE!</v>
      </c>
      <c r="D29" s="14" t="e" cm="1">
        <f t="array" ref="D29">_xldudf_BA_AMOUNT(File1,$A29)</f>
        <v>#VALUE!</v>
      </c>
    </row>
    <row r="30" spans="1:4" x14ac:dyDescent="0.25">
      <c r="A30" s="5" t="s">
        <v>39</v>
      </c>
      <c r="B30" s="13" cm="1">
        <f t="array" ref="B30">_xldudf_BA_ACCOUNTDESCRIPTION(File0,A30)</f>
        <v>0</v>
      </c>
      <c r="C30" s="6" t="e" cm="1">
        <f t="array" ref="C30">_xldudf_BA_AMOUNT(File0,$A30)</f>
        <v>#VALUE!</v>
      </c>
      <c r="D30" s="20" t="e" cm="1">
        <f t="array" ref="D30">_xldudf_BA_AMOUNT(File1,$A30)</f>
        <v>#VALUE!</v>
      </c>
    </row>
    <row r="31" spans="1:4" x14ac:dyDescent="0.25">
      <c r="A31" s="5" t="s">
        <v>40</v>
      </c>
      <c r="B31" s="15" cm="1">
        <f t="array" ref="B31">_xldudf_BA_ACCOUNTDESCRIPTION(File0,A31)</f>
        <v>0</v>
      </c>
      <c r="C31" s="16" t="e" cm="1">
        <f t="array" ref="C31">_xldudf_BA_AMOUNT(File0,$A31)</f>
        <v>#VALUE!</v>
      </c>
      <c r="D31" s="19" t="e" cm="1">
        <f t="array" ref="D31">_xldudf_BA_AMOUNT(File1,$A31)</f>
        <v>#VALUE!</v>
      </c>
    </row>
    <row r="32" spans="1:4" x14ac:dyDescent="0.25">
      <c r="A32" s="5" t="s">
        <v>41</v>
      </c>
      <c r="B32" s="13" cm="1">
        <f t="array" ref="B32">_xldudf_BA_ACCOUNTDESCRIPTION(File0,A32)</f>
        <v>0</v>
      </c>
      <c r="C32" s="6" t="e" cm="1">
        <f t="array" ref="C32">_xldudf_BA_AMOUNT(File0,$A32)</f>
        <v>#VALUE!</v>
      </c>
      <c r="D32" s="14" t="e" cm="1">
        <f t="array" ref="D32">_xldudf_BA_AMOUNT(File1,$A32)</f>
        <v>#VALUE!</v>
      </c>
    </row>
    <row r="33" spans="1:4" x14ac:dyDescent="0.25">
      <c r="A33" s="5" t="s">
        <v>42</v>
      </c>
      <c r="B33" s="13" cm="1">
        <f t="array" ref="B33">_xldudf_BA_ACCOUNTDESCRIPTION(File0,A33)</f>
        <v>0</v>
      </c>
      <c r="C33" s="6" t="e" cm="1">
        <f t="array" ref="C33">_xldudf_BA_AMOUNT(File0,$A33)</f>
        <v>#VALUE!</v>
      </c>
      <c r="D33" s="20" t="e" cm="1">
        <f t="array" ref="D33">_xldudf_BA_AMOUNT(File1,$A33)</f>
        <v>#VALUE!</v>
      </c>
    </row>
    <row r="34" spans="1:4" x14ac:dyDescent="0.25">
      <c r="A34" s="5" t="s">
        <v>3</v>
      </c>
      <c r="B34" s="15" cm="1">
        <f t="array" ref="B34">_xldudf_BA_ACCOUNTDESCRIPTION(File0,A34)</f>
        <v>0</v>
      </c>
      <c r="C34" s="16" t="e" cm="1">
        <f t="array" ref="C34">_xldudf_BA_AMOUNT(File0,$A34)</f>
        <v>#VALUE!</v>
      </c>
      <c r="D34" s="19" t="e" cm="1">
        <f t="array" ref="D34">_xldudf_BA_AMOUNT(File1,$A34)</f>
        <v>#VALUE!</v>
      </c>
    </row>
    <row r="35" spans="1:4" x14ac:dyDescent="0.25">
      <c r="A35" s="5" t="s">
        <v>43</v>
      </c>
      <c r="B35" s="15" cm="1">
        <f t="array" ref="B35">_xldudf_BA_ACCOUNTDESCRIPTION(File0,A35)</f>
        <v>0</v>
      </c>
      <c r="C35" s="16" t="e" cm="1">
        <f t="array" ref="C35">_xldudf_BA_AMOUNT(File0,$A35)</f>
        <v>#VALUE!</v>
      </c>
      <c r="D35" s="19" t="e" cm="1">
        <f t="array" ref="D35">_xldudf_BA_AMOUNT(File1,$A35)</f>
        <v>#VALUE!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4741C-5222-E14A-A9F8-B4B214E2CF21}">
  <dimension ref="A2:G23"/>
  <sheetViews>
    <sheetView zoomScale="130" zoomScaleNormal="130" workbookViewId="0">
      <selection activeCell="C17" sqref="C17"/>
    </sheetView>
  </sheetViews>
  <sheetFormatPr baseColWidth="10" defaultRowHeight="19" x14ac:dyDescent="0.25"/>
  <cols>
    <col min="1" max="1" width="13.33203125" style="1" customWidth="1"/>
    <col min="2" max="2" width="19.5" style="1" bestFit="1" customWidth="1"/>
    <col min="3" max="7" width="14.6640625" style="1" customWidth="1"/>
    <col min="8" max="16384" width="10.83203125" style="1"/>
  </cols>
  <sheetData>
    <row r="2" spans="1:7" x14ac:dyDescent="0.25">
      <c r="A2" s="10" cm="1">
        <f t="array" ref="A2">_xldudf_BA_INFO(File0, "Base","HeaderLeft")</f>
        <v>0</v>
      </c>
    </row>
    <row r="3" spans="1:7" x14ac:dyDescent="0.25">
      <c r="A3" s="1" t="s">
        <v>45</v>
      </c>
      <c r="B3" s="28" t="e" cm="1">
        <f t="array" ref="B3">_xldudf_BA_STARTPERIOD(File0)</f>
        <v>#VALUE!</v>
      </c>
    </row>
    <row r="4" spans="1:7" x14ac:dyDescent="0.25">
      <c r="A4" s="1" t="s">
        <v>46</v>
      </c>
      <c r="B4" s="28" t="e" cm="1">
        <f t="array" ref="B4">_xldudf_BA_ENDPERIOD(File0)</f>
        <v>#VALUE!</v>
      </c>
    </row>
    <row r="5" spans="1:7" x14ac:dyDescent="0.25">
      <c r="A5" s="2" t="s">
        <v>44</v>
      </c>
      <c r="B5" s="28"/>
    </row>
    <row r="6" spans="1:7" x14ac:dyDescent="0.25">
      <c r="A6" s="2"/>
      <c r="B6" s="28"/>
    </row>
    <row r="7" spans="1:7" x14ac:dyDescent="0.25">
      <c r="A7" s="29" t="s">
        <v>47</v>
      </c>
      <c r="B7" s="29"/>
      <c r="C7" s="30" t="s">
        <v>20</v>
      </c>
      <c r="D7" s="31" t="s">
        <v>48</v>
      </c>
      <c r="E7" s="31" t="s">
        <v>49</v>
      </c>
      <c r="F7" s="32" t="s">
        <v>50</v>
      </c>
      <c r="G7" s="32" t="s">
        <v>51</v>
      </c>
    </row>
    <row r="8" spans="1:7" x14ac:dyDescent="0.25">
      <c r="A8" s="33"/>
      <c r="B8" s="34" t="s">
        <v>52</v>
      </c>
      <c r="C8" s="35">
        <f>SUM(D8:G8)</f>
        <v>1</v>
      </c>
      <c r="D8" s="36">
        <v>0.2</v>
      </c>
      <c r="E8" s="36">
        <v>0.5</v>
      </c>
      <c r="F8" s="37"/>
      <c r="G8" s="38">
        <v>0.3</v>
      </c>
    </row>
    <row r="9" spans="1:7" x14ac:dyDescent="0.25">
      <c r="A9" s="39">
        <v>3220</v>
      </c>
      <c r="B9" s="39" cm="1">
        <f t="array" ref="B9">_xldudf_BA_ACCOUNTDESCRIPTION(File0,A9)</f>
        <v>0</v>
      </c>
      <c r="C9" s="40" t="e" cm="1">
        <f t="array" ref="C9">_xldudf_BA_AMOUNT(File0,$A9)</f>
        <v>#VALUE!</v>
      </c>
      <c r="D9" s="41" t="e">
        <f>$C9*D$8</f>
        <v>#VALUE!</v>
      </c>
      <c r="E9" s="41" t="e">
        <f t="shared" ref="E9:G16" si="0">$C9*E$8</f>
        <v>#VALUE!</v>
      </c>
      <c r="F9" s="41" t="e">
        <f t="shared" si="0"/>
        <v>#VALUE!</v>
      </c>
      <c r="G9" s="42" t="e">
        <f t="shared" si="0"/>
        <v>#VALUE!</v>
      </c>
    </row>
    <row r="10" spans="1:7" x14ac:dyDescent="0.25">
      <c r="A10" s="39">
        <v>3230</v>
      </c>
      <c r="B10" s="39" cm="1">
        <f t="array" ref="B10">_xldudf_BA_ACCOUNTDESCRIPTION(File0,A10)</f>
        <v>0</v>
      </c>
      <c r="C10" s="40" t="e" cm="1">
        <f t="array" ref="C10">_xldudf_BA_AMOUNT(File0,$A10)</f>
        <v>#VALUE!</v>
      </c>
      <c r="D10" s="41" t="e">
        <f t="shared" ref="D10:D16" si="1">$C10*D$8</f>
        <v>#VALUE!</v>
      </c>
      <c r="E10" s="41" t="e">
        <f t="shared" si="0"/>
        <v>#VALUE!</v>
      </c>
      <c r="F10" s="41" t="e">
        <f t="shared" si="0"/>
        <v>#VALUE!</v>
      </c>
      <c r="G10" s="42" t="e">
        <f t="shared" si="0"/>
        <v>#VALUE!</v>
      </c>
    </row>
    <row r="11" spans="1:7" x14ac:dyDescent="0.25">
      <c r="A11" s="39">
        <v>3240</v>
      </c>
      <c r="B11" s="39" cm="1">
        <f t="array" ref="B11">_xldudf_BA_ACCOUNTDESCRIPTION(File0,A11)</f>
        <v>0</v>
      </c>
      <c r="C11" s="40" t="e" cm="1">
        <f t="array" ref="C11">_xldudf_BA_AMOUNT(File0,$A11)</f>
        <v>#VALUE!</v>
      </c>
      <c r="D11" s="41" t="e">
        <f t="shared" si="1"/>
        <v>#VALUE!</v>
      </c>
      <c r="E11" s="41" t="e">
        <f t="shared" si="0"/>
        <v>#VALUE!</v>
      </c>
      <c r="F11" s="41" t="e">
        <f t="shared" si="0"/>
        <v>#VALUE!</v>
      </c>
      <c r="G11" s="42" t="e">
        <f t="shared" si="0"/>
        <v>#VALUE!</v>
      </c>
    </row>
    <row r="12" spans="1:7" x14ac:dyDescent="0.25">
      <c r="A12" s="39">
        <v>3250</v>
      </c>
      <c r="B12" s="39" cm="1">
        <f t="array" ref="B12">_xldudf_BA_ACCOUNTDESCRIPTION(File0,A12)</f>
        <v>0</v>
      </c>
      <c r="C12" s="40" t="e" cm="1">
        <f t="array" ref="C12">_xldudf_BA_AMOUNT(File0,$A12)</f>
        <v>#VALUE!</v>
      </c>
      <c r="D12" s="41" t="e">
        <f t="shared" si="1"/>
        <v>#VALUE!</v>
      </c>
      <c r="E12" s="41" t="e">
        <f t="shared" si="0"/>
        <v>#VALUE!</v>
      </c>
      <c r="F12" s="41" t="e">
        <f t="shared" si="0"/>
        <v>#VALUE!</v>
      </c>
      <c r="G12" s="42" t="e">
        <f t="shared" si="0"/>
        <v>#VALUE!</v>
      </c>
    </row>
    <row r="13" spans="1:7" x14ac:dyDescent="0.25">
      <c r="A13" s="39">
        <v>3260</v>
      </c>
      <c r="B13" s="39" cm="1">
        <f t="array" ref="B13">_xldudf_BA_ACCOUNTDESCRIPTION(File0,A13)</f>
        <v>0</v>
      </c>
      <c r="C13" s="40" t="e" cm="1">
        <f t="array" ref="C13">_xldudf_BA_AMOUNT(File0,$A13)</f>
        <v>#VALUE!</v>
      </c>
      <c r="D13" s="41" t="e">
        <f t="shared" si="1"/>
        <v>#VALUE!</v>
      </c>
      <c r="E13" s="41" t="e">
        <f t="shared" si="0"/>
        <v>#VALUE!</v>
      </c>
      <c r="F13" s="41" t="e">
        <f t="shared" si="0"/>
        <v>#VALUE!</v>
      </c>
      <c r="G13" s="42" t="e">
        <f t="shared" si="0"/>
        <v>#VALUE!</v>
      </c>
    </row>
    <row r="14" spans="1:7" x14ac:dyDescent="0.25">
      <c r="A14" s="39">
        <v>3270</v>
      </c>
      <c r="B14" s="39" cm="1">
        <f t="array" ref="B14">_xldudf_BA_ACCOUNTDESCRIPTION(File0,A14)</f>
        <v>0</v>
      </c>
      <c r="C14" s="40" t="e" cm="1">
        <f t="array" ref="C14">_xldudf_BA_AMOUNT(File0,$A14)</f>
        <v>#VALUE!</v>
      </c>
      <c r="D14" s="41" t="e">
        <f t="shared" si="1"/>
        <v>#VALUE!</v>
      </c>
      <c r="E14" s="41" t="e">
        <f t="shared" si="0"/>
        <v>#VALUE!</v>
      </c>
      <c r="F14" s="41" t="e">
        <f t="shared" si="0"/>
        <v>#VALUE!</v>
      </c>
      <c r="G14" s="42" t="e">
        <f t="shared" si="0"/>
        <v>#VALUE!</v>
      </c>
    </row>
    <row r="15" spans="1:7" x14ac:dyDescent="0.25">
      <c r="A15" s="39">
        <v>3280</v>
      </c>
      <c r="B15" s="39" cm="1">
        <f t="array" ref="B15">_xldudf_BA_ACCOUNTDESCRIPTION(File0,A15)</f>
        <v>0</v>
      </c>
      <c r="C15" s="40" t="e" cm="1">
        <f t="array" ref="C15">_xldudf_BA_AMOUNT(File0,$A15)</f>
        <v>#VALUE!</v>
      </c>
      <c r="D15" s="41" t="e">
        <f t="shared" si="1"/>
        <v>#VALUE!</v>
      </c>
      <c r="E15" s="41" t="e">
        <f t="shared" si="0"/>
        <v>#VALUE!</v>
      </c>
      <c r="F15" s="41" t="e">
        <f t="shared" si="0"/>
        <v>#VALUE!</v>
      </c>
      <c r="G15" s="42" t="e">
        <f t="shared" si="0"/>
        <v>#VALUE!</v>
      </c>
    </row>
    <row r="16" spans="1:7" x14ac:dyDescent="0.25">
      <c r="A16" s="39">
        <v>3290</v>
      </c>
      <c r="B16" s="39" cm="1">
        <f t="array" ref="B16">_xldudf_BA_ACCOUNTDESCRIPTION(File0,A16)</f>
        <v>0</v>
      </c>
      <c r="C16" s="40" t="e" cm="1">
        <f t="array" ref="C16">_xldudf_BA_AMOUNT(File0,$A16)</f>
        <v>#VALUE!</v>
      </c>
      <c r="D16" s="41" t="e">
        <f t="shared" si="1"/>
        <v>#VALUE!</v>
      </c>
      <c r="E16" s="41" t="e">
        <f t="shared" si="0"/>
        <v>#VALUE!</v>
      </c>
      <c r="F16" s="41" t="e">
        <f t="shared" si="0"/>
        <v>#VALUE!</v>
      </c>
      <c r="G16" s="42" t="e">
        <f t="shared" si="0"/>
        <v>#VALUE!</v>
      </c>
    </row>
    <row r="17" spans="1:7" x14ac:dyDescent="0.25">
      <c r="A17" s="34"/>
      <c r="B17" s="43" t="s">
        <v>20</v>
      </c>
      <c r="C17" s="44" t="e">
        <f>SUM(C9:C16)</f>
        <v>#VALUE!</v>
      </c>
      <c r="D17" s="44" t="e">
        <f>SUM(D9:D16)</f>
        <v>#VALUE!</v>
      </c>
      <c r="E17" s="44" t="e">
        <f>SUM(E9:E16)</f>
        <v>#VALUE!</v>
      </c>
      <c r="F17" s="44" t="e">
        <f>SUM(F9:F16)</f>
        <v>#VALUE!</v>
      </c>
      <c r="G17" s="19" t="e">
        <f>SUM(G9:G16)</f>
        <v>#VALUE!</v>
      </c>
    </row>
    <row r="18" spans="1:7" x14ac:dyDescent="0.25">
      <c r="A18" s="45"/>
      <c r="B18" s="39" t="s">
        <v>53</v>
      </c>
      <c r="C18" s="40">
        <f>SUM(D18:G18)</f>
        <v>300</v>
      </c>
      <c r="D18" s="46">
        <v>100</v>
      </c>
      <c r="E18" s="46">
        <v>100</v>
      </c>
      <c r="F18" s="46"/>
      <c r="G18" s="47">
        <v>100</v>
      </c>
    </row>
    <row r="19" spans="1:7" x14ac:dyDescent="0.25">
      <c r="A19" s="34"/>
      <c r="B19" s="43" t="s">
        <v>54</v>
      </c>
      <c r="C19" s="44" t="e">
        <f>C17-C18</f>
        <v>#VALUE!</v>
      </c>
      <c r="D19" s="44" t="e">
        <f>D17-D18</f>
        <v>#VALUE!</v>
      </c>
      <c r="E19" s="44" t="e">
        <f>E17-E18</f>
        <v>#VALUE!</v>
      </c>
      <c r="F19" s="44" t="e">
        <f>F17-F18</f>
        <v>#VALUE!</v>
      </c>
      <c r="G19" s="44" t="e">
        <f>G17-G18</f>
        <v>#VALUE!</v>
      </c>
    </row>
    <row r="20" spans="1:7" x14ac:dyDescent="0.25">
      <c r="A20" s="1" t="s">
        <v>55</v>
      </c>
      <c r="C20" s="48" t="e">
        <f>C17-SUM(D17:G17)</f>
        <v>#VALUE!</v>
      </c>
    </row>
    <row r="22" spans="1:7" x14ac:dyDescent="0.25">
      <c r="A22" s="3" t="s">
        <v>56</v>
      </c>
      <c r="B22" s="3"/>
    </row>
    <row r="23" spans="1:7" x14ac:dyDescent="0.25">
      <c r="A23" s="1" t="s">
        <v>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6C3CC-BC28-FF44-9607-49148994CDAB}">
  <dimension ref="A1:G29"/>
  <sheetViews>
    <sheetView zoomScale="130" zoomScaleNormal="130" workbookViewId="0">
      <selection activeCell="D10" sqref="D10"/>
    </sheetView>
  </sheetViews>
  <sheetFormatPr baseColWidth="10" defaultRowHeight="19" x14ac:dyDescent="0.25"/>
  <cols>
    <col min="1" max="1" width="21.5" style="1" customWidth="1"/>
    <col min="2" max="7" width="19.5" style="1" customWidth="1"/>
    <col min="8" max="16384" width="10.83203125" style="1"/>
  </cols>
  <sheetData>
    <row r="1" spans="1:7" x14ac:dyDescent="0.25">
      <c r="A1" s="2" cm="1">
        <f t="array" ref="A1">_xldudf_BA_INFO(File0, "Base","HeaderLeft")</f>
        <v>0</v>
      </c>
    </row>
    <row r="2" spans="1:7" x14ac:dyDescent="0.25">
      <c r="A2" s="1" t="s">
        <v>45</v>
      </c>
      <c r="B2" s="28" t="e" cm="1">
        <f t="array" ref="B2">_xldudf_BA_STARTPERIOD(File0)</f>
        <v>#VALUE!</v>
      </c>
    </row>
    <row r="3" spans="1:7" x14ac:dyDescent="0.25">
      <c r="A3" s="1" t="s">
        <v>46</v>
      </c>
      <c r="B3" s="28" t="e" cm="1">
        <f t="array" ref="B3">_xldudf_BA_ENDPERIOD(File0)</f>
        <v>#VALUE!</v>
      </c>
    </row>
    <row r="4" spans="1:7" x14ac:dyDescent="0.25">
      <c r="A4" s="2" t="s">
        <v>58</v>
      </c>
      <c r="B4" s="2"/>
      <c r="C4" s="2"/>
    </row>
    <row r="5" spans="1:7" x14ac:dyDescent="0.25">
      <c r="A5" s="2" t="s">
        <v>59</v>
      </c>
      <c r="B5" s="1" t="s">
        <v>3</v>
      </c>
    </row>
    <row r="6" spans="1:7" x14ac:dyDescent="0.25">
      <c r="A6" s="49"/>
      <c r="B6" s="34"/>
      <c r="C6" s="63" t="s">
        <v>60</v>
      </c>
      <c r="D6" s="64"/>
      <c r="E6" s="64"/>
      <c r="F6" s="65"/>
      <c r="G6" s="34"/>
    </row>
    <row r="7" spans="1:7" x14ac:dyDescent="0.25">
      <c r="A7" s="34"/>
      <c r="B7" s="34"/>
      <c r="C7" s="34" t="s">
        <v>61</v>
      </c>
      <c r="D7" s="34" t="s">
        <v>62</v>
      </c>
      <c r="E7" s="34" t="s">
        <v>63</v>
      </c>
      <c r="F7" s="34" t="s">
        <v>64</v>
      </c>
      <c r="G7" s="34"/>
    </row>
    <row r="8" spans="1:7" x14ac:dyDescent="0.25">
      <c r="A8" s="34" t="s">
        <v>65</v>
      </c>
      <c r="B8" s="34"/>
      <c r="C8" s="34" t="s">
        <v>66</v>
      </c>
      <c r="D8" s="34" t="s">
        <v>67</v>
      </c>
      <c r="E8" s="34" t="s">
        <v>68</v>
      </c>
      <c r="F8" s="34" t="s">
        <v>69</v>
      </c>
      <c r="G8" s="49" t="s">
        <v>20</v>
      </c>
    </row>
    <row r="9" spans="1:7" x14ac:dyDescent="0.25">
      <c r="A9" s="34" t="s">
        <v>66</v>
      </c>
      <c r="B9" s="34" t="s">
        <v>61</v>
      </c>
      <c r="C9" s="50" t="e" cm="1">
        <f t="array" ref="C9">_xldudf_BA_AMOUNT(File0,$B$5&amp;":"&amp;$A9&amp;":"&amp;C$8)</f>
        <v>#VALUE!</v>
      </c>
      <c r="D9" s="50" t="e" cm="1">
        <f t="array" ref="D9">_xldudf_BA_AMOUNT(File0,$B$5&amp;":"&amp;$A9&amp;":"&amp;D$8)</f>
        <v>#VALUE!</v>
      </c>
      <c r="E9" s="50" t="e" cm="1">
        <f t="array" ref="E9">_xldudf_BA_AMOUNT(File0,$B$5&amp;":"&amp;$A9&amp;":"&amp;E$8)</f>
        <v>#VALUE!</v>
      </c>
      <c r="F9" s="50" t="e" cm="1">
        <f t="array" ref="F9">_xldudf_BA_AMOUNT(File0,$B$5&amp;":"&amp;$A9&amp;":"&amp;F$8)</f>
        <v>#VALUE!</v>
      </c>
      <c r="G9" s="44" t="e">
        <f>SUM(C9:F9)</f>
        <v>#VALUE!</v>
      </c>
    </row>
    <row r="10" spans="1:7" ht="20" x14ac:dyDescent="0.25">
      <c r="A10" s="34" t="s">
        <v>70</v>
      </c>
      <c r="B10" s="51" t="s">
        <v>71</v>
      </c>
      <c r="C10" s="50" t="e" cm="1">
        <f t="array" ref="C10">_xldudf_BA_AMOUNT(File0,$B$5&amp;":"&amp;$A10&amp;":"&amp;C$8)</f>
        <v>#VALUE!</v>
      </c>
      <c r="D10" s="50" t="e" cm="1">
        <f t="array" ref="D10">_xldudf_BA_AMOUNT(File0,$B$5&amp;":"&amp;$A10&amp;":"&amp;D$8)</f>
        <v>#VALUE!</v>
      </c>
      <c r="E10" s="50" t="e" cm="1">
        <f t="array" ref="E10">_xldudf_BA_AMOUNT(File0,$B$5&amp;":"&amp;$A10&amp;":"&amp;E$8)</f>
        <v>#VALUE!</v>
      </c>
      <c r="F10" s="50" t="e" cm="1">
        <f t="array" ref="F10">_xldudf_BA_AMOUNT(File0,$B$5&amp;":"&amp;$A10&amp;":"&amp;F$8)</f>
        <v>#VALUE!</v>
      </c>
      <c r="G10" s="44" t="e">
        <f>SUM(C10:F10)</f>
        <v>#VALUE!</v>
      </c>
    </row>
    <row r="11" spans="1:7" ht="20" x14ac:dyDescent="0.25">
      <c r="A11" s="34" t="s">
        <v>72</v>
      </c>
      <c r="B11" s="51" t="s">
        <v>73</v>
      </c>
      <c r="C11" s="50" t="e" cm="1">
        <f t="array" ref="C11">_xldudf_BA_AMOUNT(File0,$B$5&amp;":"&amp;$A11&amp;":"&amp;C$8)</f>
        <v>#VALUE!</v>
      </c>
      <c r="D11" s="50" t="e" cm="1">
        <f t="array" ref="D11">_xldudf_BA_AMOUNT(File0,$B$5&amp;":"&amp;$A11&amp;":"&amp;D$8)</f>
        <v>#VALUE!</v>
      </c>
      <c r="E11" s="50" t="e" cm="1">
        <f t="array" ref="E11">_xldudf_BA_AMOUNT(File0,$B$5&amp;":"&amp;$A11&amp;":"&amp;E$8)</f>
        <v>#VALUE!</v>
      </c>
      <c r="F11" s="50" t="e" cm="1">
        <f t="array" ref="F11">_xldudf_BA_AMOUNT(File0,$B$5&amp;":"&amp;$A11&amp;":"&amp;F$8)</f>
        <v>#VALUE!</v>
      </c>
      <c r="G11" s="44" t="e">
        <f>SUM(C11:F11)</f>
        <v>#VALUE!</v>
      </c>
    </row>
    <row r="12" spans="1:7" ht="20" x14ac:dyDescent="0.25">
      <c r="A12" s="34" t="s">
        <v>74</v>
      </c>
      <c r="B12" s="51" t="s">
        <v>75</v>
      </c>
      <c r="C12" s="50" t="e" cm="1">
        <f t="array" ref="C12">_xldudf_BA_AMOUNT(File0,$B$5&amp;":"&amp;$A12&amp;":"&amp;C$8)</f>
        <v>#VALUE!</v>
      </c>
      <c r="D12" s="50" t="e" cm="1">
        <f t="array" ref="D12">_xldudf_BA_AMOUNT(File0,$B$5&amp;":"&amp;$A12&amp;":"&amp;D$8)</f>
        <v>#VALUE!</v>
      </c>
      <c r="E12" s="50" t="e" cm="1">
        <f t="array" ref="E12">_xldudf_BA_AMOUNT(File0,$B$5&amp;":"&amp;$A12&amp;":"&amp;E$8)</f>
        <v>#VALUE!</v>
      </c>
      <c r="F12" s="50" t="e" cm="1">
        <f t="array" ref="F12">_xldudf_BA_AMOUNT(File0,$B$5&amp;":"&amp;$A12&amp;":"&amp;F$8)</f>
        <v>#VALUE!</v>
      </c>
      <c r="G12" s="44" t="e">
        <f>SUM(C12:F12)</f>
        <v>#VALUE!</v>
      </c>
    </row>
    <row r="13" spans="1:7" ht="20" x14ac:dyDescent="0.25">
      <c r="A13" s="34"/>
      <c r="B13" s="52" t="s">
        <v>20</v>
      </c>
      <c r="C13" s="44" t="e">
        <f>SUM(C9:C12)</f>
        <v>#VALUE!</v>
      </c>
      <c r="D13" s="44" t="e">
        <f>SUM(D9:D12)</f>
        <v>#VALUE!</v>
      </c>
      <c r="E13" s="44" t="e">
        <f>SUM(E9:E12)</f>
        <v>#VALUE!</v>
      </c>
      <c r="F13" s="44" t="e">
        <f>SUM(F9:F12)</f>
        <v>#VALUE!</v>
      </c>
      <c r="G13" s="44" t="e">
        <f>SUM(G9:G12)</f>
        <v>#VALUE!</v>
      </c>
    </row>
    <row r="14" spans="1:7" x14ac:dyDescent="0.25">
      <c r="A14" s="1" t="s">
        <v>80</v>
      </c>
    </row>
    <row r="15" spans="1:7" x14ac:dyDescent="0.25">
      <c r="A15" s="1" t="s">
        <v>76</v>
      </c>
    </row>
    <row r="17" spans="1:7" x14ac:dyDescent="0.25">
      <c r="A17" s="2" t="s">
        <v>77</v>
      </c>
      <c r="B17" s="2"/>
      <c r="C17" s="2"/>
    </row>
    <row r="18" spans="1:7" x14ac:dyDescent="0.25">
      <c r="A18" s="2" t="s">
        <v>59</v>
      </c>
      <c r="B18" s="1" t="s">
        <v>4</v>
      </c>
    </row>
    <row r="19" spans="1:7" x14ac:dyDescent="0.25">
      <c r="A19" s="49"/>
      <c r="B19" s="34"/>
      <c r="C19" s="63" t="s">
        <v>60</v>
      </c>
      <c r="D19" s="64"/>
      <c r="E19" s="64"/>
      <c r="F19" s="65"/>
      <c r="G19" s="34"/>
    </row>
    <row r="20" spans="1:7" x14ac:dyDescent="0.25">
      <c r="A20" s="34" t="s">
        <v>78</v>
      </c>
      <c r="B20" s="34"/>
      <c r="C20" s="34" t="s">
        <v>61</v>
      </c>
      <c r="D20" s="34" t="s">
        <v>62</v>
      </c>
      <c r="E20" s="34" t="s">
        <v>63</v>
      </c>
      <c r="F20" s="34" t="s">
        <v>64</v>
      </c>
      <c r="G20" s="34"/>
    </row>
    <row r="21" spans="1:7" x14ac:dyDescent="0.25">
      <c r="A21" s="34" t="s">
        <v>65</v>
      </c>
      <c r="B21" s="34"/>
      <c r="C21" s="34" t="s">
        <v>66</v>
      </c>
      <c r="D21" s="34" t="s">
        <v>67</v>
      </c>
      <c r="E21" s="34" t="s">
        <v>68</v>
      </c>
      <c r="F21" s="34" t="s">
        <v>69</v>
      </c>
      <c r="G21" s="49" t="s">
        <v>20</v>
      </c>
    </row>
    <row r="22" spans="1:7" x14ac:dyDescent="0.25">
      <c r="A22" s="34" t="s">
        <v>66</v>
      </c>
      <c r="B22" s="34" t="s">
        <v>61</v>
      </c>
      <c r="C22" s="50" t="e" cm="1">
        <f t="array" ref="C22">_xldudf_BA_AMOUNT(File0,$B$18&amp;":"&amp;$A22&amp;":"&amp;C$21)</f>
        <v>#VALUE!</v>
      </c>
      <c r="D22" s="50" t="e" cm="1">
        <f t="array" ref="D22">_xldudf_BA_AMOUNT(File0,$B$18&amp;":"&amp;$A22&amp;":"&amp;D$21)</f>
        <v>#VALUE!</v>
      </c>
      <c r="E22" s="50" t="e" cm="1">
        <f t="array" ref="E22">_xldudf_BA_AMOUNT(File0,$B$18&amp;":"&amp;$A22&amp;":"&amp;E$21)</f>
        <v>#VALUE!</v>
      </c>
      <c r="F22" s="50" t="e" cm="1">
        <f t="array" ref="F22">_xldudf_BA_AMOUNT(File0,$B$18&amp;":"&amp;$A22&amp;":"&amp;F$21)</f>
        <v>#VALUE!</v>
      </c>
      <c r="G22" s="44" t="e">
        <f>SUM(C22:F22)</f>
        <v>#VALUE!</v>
      </c>
    </row>
    <row r="23" spans="1:7" ht="20" x14ac:dyDescent="0.25">
      <c r="A23" s="34" t="s">
        <v>70</v>
      </c>
      <c r="B23" s="51" t="s">
        <v>71</v>
      </c>
      <c r="C23" s="50" t="e" cm="1">
        <f t="array" ref="C23">_xldudf_BA_AMOUNT(File0,$B$18&amp;":"&amp;$A23&amp;":"&amp;C$21)</f>
        <v>#VALUE!</v>
      </c>
      <c r="D23" s="50" t="e" cm="1">
        <f t="array" ref="D23">_xldudf_BA_AMOUNT(File0,$B$18&amp;":"&amp;$A23&amp;":"&amp;D$21)</f>
        <v>#VALUE!</v>
      </c>
      <c r="E23" s="50" t="e" cm="1">
        <f t="array" ref="E23">_xldudf_BA_AMOUNT(File0,$B$18&amp;":"&amp;$A23&amp;":"&amp;E$21)</f>
        <v>#VALUE!</v>
      </c>
      <c r="F23" s="50" t="e" cm="1">
        <f t="array" ref="F23">_xldudf_BA_AMOUNT(File0,$B$18&amp;":"&amp;$A23&amp;":"&amp;F$21)</f>
        <v>#VALUE!</v>
      </c>
      <c r="G23" s="44" t="e">
        <f>SUM(C23:F23)</f>
        <v>#VALUE!</v>
      </c>
    </row>
    <row r="24" spans="1:7" ht="20" x14ac:dyDescent="0.25">
      <c r="A24" s="34" t="s">
        <v>72</v>
      </c>
      <c r="B24" s="51" t="s">
        <v>73</v>
      </c>
      <c r="C24" s="50" t="e" cm="1">
        <f t="array" ref="C24">_xldudf_BA_AMOUNT(File0,$B$18&amp;":"&amp;$A24&amp;":"&amp;C$21)</f>
        <v>#VALUE!</v>
      </c>
      <c r="D24" s="50" t="e" cm="1">
        <f t="array" ref="D24">_xldudf_BA_AMOUNT(File0,$B$18&amp;":"&amp;$A24&amp;":"&amp;D$21)</f>
        <v>#VALUE!</v>
      </c>
      <c r="E24" s="50" t="e" cm="1">
        <f t="array" ref="E24">_xldudf_BA_AMOUNT(File0,$B$18&amp;":"&amp;$A24&amp;":"&amp;E$21)</f>
        <v>#VALUE!</v>
      </c>
      <c r="F24" s="50" t="e" cm="1">
        <f t="array" ref="F24">_xldudf_BA_AMOUNT(File0,$B$18&amp;":"&amp;$A24&amp;":"&amp;F$21)</f>
        <v>#VALUE!</v>
      </c>
      <c r="G24" s="44" t="e">
        <f>SUM(C24:F24)</f>
        <v>#VALUE!</v>
      </c>
    </row>
    <row r="25" spans="1:7" ht="20" x14ac:dyDescent="0.25">
      <c r="A25" s="34" t="s">
        <v>74</v>
      </c>
      <c r="B25" s="51" t="s">
        <v>75</v>
      </c>
      <c r="C25" s="50" t="e" cm="1">
        <f t="array" ref="C25">_xldudf_BA_AMOUNT(File0,$B$18&amp;":"&amp;$A25&amp;":"&amp;C$21)</f>
        <v>#VALUE!</v>
      </c>
      <c r="D25" s="50" t="e" cm="1">
        <f t="array" ref="D25">_xldudf_BA_AMOUNT(File0,$B$18&amp;":"&amp;$A25&amp;":"&amp;D$21)</f>
        <v>#VALUE!</v>
      </c>
      <c r="E25" s="50" t="e" cm="1">
        <f t="array" ref="E25">_xldudf_BA_AMOUNT(File0,$B$18&amp;":"&amp;$A25&amp;":"&amp;E$21)</f>
        <v>#VALUE!</v>
      </c>
      <c r="F25" s="50" t="e" cm="1">
        <f t="array" ref="F25">_xldudf_BA_AMOUNT(File0,$B$18&amp;":"&amp;$A25&amp;":"&amp;F$21)</f>
        <v>#VALUE!</v>
      </c>
      <c r="G25" s="44" t="e">
        <f>SUM(C25:F25)</f>
        <v>#VALUE!</v>
      </c>
    </row>
    <row r="26" spans="1:7" ht="20" x14ac:dyDescent="0.25">
      <c r="A26" s="34"/>
      <c r="B26" s="52" t="s">
        <v>20</v>
      </c>
      <c r="C26" s="44" t="e">
        <f>SUM(C22:C25)</f>
        <v>#VALUE!</v>
      </c>
      <c r="D26" s="44" t="e">
        <f>SUM(D22:D25)</f>
        <v>#VALUE!</v>
      </c>
      <c r="E26" s="44" t="e">
        <f>SUM(E22:E25)</f>
        <v>#VALUE!</v>
      </c>
      <c r="F26" s="44" t="e">
        <f>SUM(F22:F25)</f>
        <v>#VALUE!</v>
      </c>
      <c r="G26" s="44" t="e">
        <f>SUM(G22:G25)</f>
        <v>#VALUE!</v>
      </c>
    </row>
    <row r="27" spans="1:7" x14ac:dyDescent="0.25">
      <c r="B27" s="53"/>
      <c r="C27" s="21"/>
      <c r="D27" s="21"/>
      <c r="E27" s="21"/>
      <c r="F27" s="21"/>
      <c r="G27" s="21"/>
    </row>
    <row r="28" spans="1:7" x14ac:dyDescent="0.25">
      <c r="A28" s="1" t="s">
        <v>79</v>
      </c>
    </row>
    <row r="29" spans="1:7" x14ac:dyDescent="0.25">
      <c r="A29" s="1" t="s">
        <v>76</v>
      </c>
    </row>
  </sheetData>
  <mergeCells count="2">
    <mergeCell ref="C6:F6"/>
    <mergeCell ref="C19:F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Start</vt:lpstr>
      <vt:lpstr>Samples File0</vt:lpstr>
      <vt:lpstr>Current &amp; Last Year</vt:lpstr>
      <vt:lpstr>Cost Division</vt:lpstr>
      <vt:lpstr>Segments</vt:lpstr>
      <vt:lpstr>File0</vt:lpstr>
      <vt:lpstr>File1</vt:lpstr>
      <vt:lpstr>File2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 Gropetti</cp:lastModifiedBy>
  <dcterms:created xsi:type="dcterms:W3CDTF">2023-04-05T11:54:41Z</dcterms:created>
  <dcterms:modified xsi:type="dcterms:W3CDTF">2023-07-05T09:03:03Z</dcterms:modified>
</cp:coreProperties>
</file>